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70" yWindow="3045" windowWidth="15045" windowHeight="7005" tabRatio="749"/>
  </bookViews>
  <sheets>
    <sheet name="Свод по году" sheetId="9" r:id="rId1"/>
    <sheet name="Январь" sheetId="1" r:id="rId2"/>
    <sheet name="Февраль" sheetId="2" r:id="rId3"/>
    <sheet name="Март" sheetId="3" r:id="rId4"/>
    <sheet name="Апрель" sheetId="4" r:id="rId5"/>
    <sheet name="май" sheetId="5" r:id="rId6"/>
    <sheet name="июнь" sheetId="6" r:id="rId7"/>
    <sheet name="Июль" sheetId="7" r:id="rId8"/>
    <sheet name="Август" sheetId="8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_FilterDatabase" localSheetId="2" hidden="1">Февраль!$A$4:$N$22</definedName>
  </definedNames>
  <calcPr calcId="144525"/>
</workbook>
</file>

<file path=xl/calcChain.xml><?xml version="1.0" encoding="utf-8"?>
<calcChain xmlns="http://schemas.openxmlformats.org/spreadsheetml/2006/main">
  <c r="P8" i="1" l="1"/>
  <c r="B6" i="1" l="1"/>
  <c r="G6" i="1"/>
  <c r="L6" i="1"/>
  <c r="B7" i="1"/>
  <c r="G7" i="1"/>
  <c r="L7" i="1"/>
  <c r="B6" i="13"/>
  <c r="G6" i="13"/>
  <c r="L6" i="13"/>
  <c r="B7" i="13"/>
  <c r="G7" i="13"/>
  <c r="L7" i="13"/>
  <c r="B6" i="12"/>
  <c r="G6" i="12"/>
  <c r="L6" i="12"/>
  <c r="B7" i="12"/>
  <c r="G7" i="12"/>
  <c r="L7" i="12"/>
  <c r="B6" i="11"/>
  <c r="G6" i="11"/>
  <c r="L6" i="11"/>
  <c r="B7" i="11"/>
  <c r="G7" i="11"/>
  <c r="L7" i="11"/>
  <c r="B6" i="10"/>
  <c r="G6" i="10"/>
  <c r="L6" i="10"/>
  <c r="B7" i="10"/>
  <c r="G7" i="10"/>
  <c r="L7" i="10"/>
  <c r="B6" i="8"/>
  <c r="G6" i="8"/>
  <c r="L6" i="8"/>
  <c r="B7" i="8"/>
  <c r="G7" i="8"/>
  <c r="L7" i="8"/>
  <c r="B6" i="7"/>
  <c r="G6" i="7"/>
  <c r="L6" i="7"/>
  <c r="B7" i="7"/>
  <c r="G7" i="7"/>
  <c r="L7" i="7"/>
  <c r="B6" i="6"/>
  <c r="G6" i="6"/>
  <c r="L6" i="6"/>
  <c r="B7" i="6"/>
  <c r="G7" i="6"/>
  <c r="L7" i="6"/>
  <c r="B6" i="5"/>
  <c r="G6" i="5"/>
  <c r="L6" i="5"/>
  <c r="B7" i="5"/>
  <c r="G7" i="5"/>
  <c r="L7" i="5"/>
  <c r="B6" i="4"/>
  <c r="G6" i="4"/>
  <c r="L6" i="4"/>
  <c r="B7" i="4"/>
  <c r="G7" i="4"/>
  <c r="L7" i="4"/>
  <c r="B6" i="3"/>
  <c r="G6" i="3"/>
  <c r="L6" i="3"/>
  <c r="B7" i="3"/>
  <c r="G7" i="3"/>
  <c r="L7" i="3"/>
  <c r="B6" i="2"/>
  <c r="G6" i="2"/>
  <c r="L6" i="2"/>
  <c r="B7" i="2"/>
  <c r="G7" i="2"/>
  <c r="L7" i="2"/>
  <c r="B9" i="1"/>
  <c r="G9" i="1"/>
  <c r="L9" i="1"/>
  <c r="B10" i="1"/>
  <c r="G10" i="1"/>
  <c r="L10" i="1"/>
  <c r="B9" i="13"/>
  <c r="G9" i="13"/>
  <c r="L9" i="13"/>
  <c r="B10" i="13"/>
  <c r="G10" i="13"/>
  <c r="L10" i="13"/>
  <c r="B9" i="12"/>
  <c r="G9" i="12"/>
  <c r="L9" i="12"/>
  <c r="B10" i="12"/>
  <c r="G10" i="12"/>
  <c r="L10" i="12"/>
  <c r="B9" i="11"/>
  <c r="G9" i="11"/>
  <c r="L9" i="11"/>
  <c r="B10" i="11"/>
  <c r="G10" i="11"/>
  <c r="L10" i="11"/>
  <c r="B9" i="10"/>
  <c r="G9" i="10"/>
  <c r="L9" i="10"/>
  <c r="B10" i="10"/>
  <c r="G10" i="10"/>
  <c r="L10" i="10"/>
  <c r="B9" i="8"/>
  <c r="G9" i="8"/>
  <c r="L9" i="8"/>
  <c r="B10" i="8"/>
  <c r="G10" i="8"/>
  <c r="L10" i="8"/>
  <c r="B9" i="7"/>
  <c r="G9" i="7"/>
  <c r="L9" i="7"/>
  <c r="B10" i="7"/>
  <c r="G10" i="7"/>
  <c r="L10" i="7"/>
  <c r="B9" i="6"/>
  <c r="G9" i="6"/>
  <c r="L9" i="6"/>
  <c r="B10" i="6"/>
  <c r="G10" i="6"/>
  <c r="L10" i="6"/>
  <c r="B9" i="5"/>
  <c r="G9" i="5"/>
  <c r="L9" i="5"/>
  <c r="B10" i="5"/>
  <c r="G10" i="5"/>
  <c r="L10" i="5"/>
  <c r="B9" i="4"/>
  <c r="G9" i="4"/>
  <c r="L9" i="4"/>
  <c r="B10" i="4"/>
  <c r="G10" i="4"/>
  <c r="L10" i="4"/>
  <c r="B9" i="3"/>
  <c r="G9" i="3"/>
  <c r="L9" i="3"/>
  <c r="B10" i="3"/>
  <c r="G10" i="3"/>
  <c r="L10" i="3"/>
  <c r="B9" i="2"/>
  <c r="G9" i="2"/>
  <c r="L9" i="2"/>
  <c r="B10" i="2"/>
  <c r="G10" i="2"/>
  <c r="L10" i="2"/>
  <c r="B12" i="1"/>
  <c r="B12" i="13"/>
  <c r="B12" i="12"/>
  <c r="B12" i="11"/>
  <c r="B12" i="10"/>
  <c r="B12" i="8"/>
  <c r="B12" i="7"/>
  <c r="B12" i="6"/>
  <c r="B12" i="5"/>
  <c r="B12" i="4"/>
  <c r="B12" i="3"/>
  <c r="B12" i="2"/>
  <c r="X5" i="2" l="1"/>
  <c r="Y5" i="2"/>
  <c r="Z5" i="2"/>
  <c r="X8" i="2"/>
  <c r="Y8" i="2"/>
  <c r="Z8" i="2"/>
  <c r="X11" i="2"/>
  <c r="Y11" i="2"/>
  <c r="Z11" i="2"/>
  <c r="X15" i="2"/>
  <c r="Y15" i="2"/>
  <c r="Z15" i="2"/>
  <c r="X23" i="2" l="1"/>
  <c r="Z23" i="2"/>
  <c r="Y23" i="2"/>
  <c r="R24" i="5" l="1"/>
  <c r="P5" i="4" l="1"/>
  <c r="K15" i="12" l="1"/>
  <c r="G12" i="10" l="1"/>
  <c r="AA7" i="2" l="1"/>
  <c r="W7" i="2"/>
  <c r="Q7" i="2" l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P15" i="1"/>
  <c r="O15" i="1"/>
  <c r="N15" i="1"/>
  <c r="M15" i="1"/>
  <c r="K15" i="1"/>
  <c r="J15" i="1"/>
  <c r="I15" i="1"/>
  <c r="H15" i="1"/>
  <c r="F15" i="1"/>
  <c r="E15" i="1"/>
  <c r="D15" i="1"/>
  <c r="C15" i="1"/>
  <c r="L14" i="1"/>
  <c r="G14" i="1"/>
  <c r="B14" i="1"/>
  <c r="L13" i="1"/>
  <c r="G13" i="1"/>
  <c r="B13" i="1"/>
  <c r="L12" i="1"/>
  <c r="G12" i="1"/>
  <c r="P11" i="1"/>
  <c r="O11" i="1"/>
  <c r="N11" i="1"/>
  <c r="M11" i="1"/>
  <c r="K11" i="1"/>
  <c r="J11" i="1"/>
  <c r="I11" i="1"/>
  <c r="H11" i="1"/>
  <c r="F11" i="1"/>
  <c r="E11" i="1"/>
  <c r="D11" i="1"/>
  <c r="C11" i="1"/>
  <c r="O8" i="1"/>
  <c r="N8" i="1"/>
  <c r="M8" i="1"/>
  <c r="K8" i="1"/>
  <c r="J8" i="1"/>
  <c r="I8" i="1"/>
  <c r="H8" i="1"/>
  <c r="F8" i="1"/>
  <c r="E8" i="1"/>
  <c r="D8" i="1"/>
  <c r="C8" i="1"/>
  <c r="P5" i="1"/>
  <c r="O5" i="1"/>
  <c r="N5" i="1"/>
  <c r="M5" i="1"/>
  <c r="K5" i="1"/>
  <c r="J5" i="1"/>
  <c r="I5" i="1"/>
  <c r="H5" i="1"/>
  <c r="F5" i="1"/>
  <c r="E5" i="1"/>
  <c r="D5" i="1"/>
  <c r="C5" i="1"/>
  <c r="L22" i="2"/>
  <c r="AA22" i="2" s="1"/>
  <c r="G22" i="2"/>
  <c r="B22" i="2"/>
  <c r="W22" i="2" s="1"/>
  <c r="L21" i="2"/>
  <c r="AA21" i="2" s="1"/>
  <c r="G21" i="2"/>
  <c r="B21" i="2"/>
  <c r="W21" i="2" s="1"/>
  <c r="L20" i="2"/>
  <c r="AA20" i="2" s="1"/>
  <c r="G20" i="2"/>
  <c r="B20" i="2"/>
  <c r="W20" i="2" s="1"/>
  <c r="L19" i="2"/>
  <c r="AA19" i="2" s="1"/>
  <c r="G19" i="2"/>
  <c r="B19" i="2"/>
  <c r="W19" i="2" s="1"/>
  <c r="L18" i="2"/>
  <c r="AA18" i="2" s="1"/>
  <c r="G18" i="2"/>
  <c r="B18" i="2"/>
  <c r="W18" i="2" s="1"/>
  <c r="L17" i="2"/>
  <c r="AA17" i="2" s="1"/>
  <c r="G17" i="2"/>
  <c r="B17" i="2"/>
  <c r="W17" i="2" s="1"/>
  <c r="L16" i="2"/>
  <c r="AA16" i="2" s="1"/>
  <c r="G16" i="2"/>
  <c r="B16" i="2"/>
  <c r="W16" i="2" s="1"/>
  <c r="P15" i="2"/>
  <c r="O15" i="2"/>
  <c r="N15" i="2"/>
  <c r="M15" i="2"/>
  <c r="K15" i="2"/>
  <c r="J15" i="2"/>
  <c r="I15" i="2"/>
  <c r="H15" i="2"/>
  <c r="F15" i="2"/>
  <c r="E15" i="2"/>
  <c r="D15" i="2"/>
  <c r="C15" i="2"/>
  <c r="L14" i="2"/>
  <c r="AA14" i="2" s="1"/>
  <c r="G14" i="2"/>
  <c r="B14" i="2"/>
  <c r="W14" i="2" s="1"/>
  <c r="L13" i="2"/>
  <c r="AA13" i="2" s="1"/>
  <c r="G13" i="2"/>
  <c r="B13" i="2"/>
  <c r="W13" i="2" s="1"/>
  <c r="L12" i="2"/>
  <c r="AA12" i="2" s="1"/>
  <c r="G12" i="2"/>
  <c r="W12" i="2"/>
  <c r="W11" i="2" s="1"/>
  <c r="P11" i="2"/>
  <c r="O11" i="2"/>
  <c r="N11" i="2"/>
  <c r="M11" i="2"/>
  <c r="K11" i="2"/>
  <c r="J11" i="2"/>
  <c r="I11" i="2"/>
  <c r="H11" i="2"/>
  <c r="F11" i="2"/>
  <c r="E11" i="2"/>
  <c r="D11" i="2"/>
  <c r="C11" i="2"/>
  <c r="AA10" i="2"/>
  <c r="W10" i="2"/>
  <c r="AA9" i="2"/>
  <c r="W9" i="2"/>
  <c r="P8" i="2"/>
  <c r="O8" i="2"/>
  <c r="N8" i="2"/>
  <c r="M8" i="2"/>
  <c r="K8" i="2"/>
  <c r="J8" i="2"/>
  <c r="I8" i="2"/>
  <c r="H8" i="2"/>
  <c r="F8" i="2"/>
  <c r="E8" i="2"/>
  <c r="D8" i="2"/>
  <c r="C8" i="2"/>
  <c r="AA6" i="2"/>
  <c r="AA5" i="2" s="1"/>
  <c r="G5" i="2"/>
  <c r="P5" i="2"/>
  <c r="O5" i="2"/>
  <c r="N5" i="2"/>
  <c r="M5" i="2"/>
  <c r="K5" i="2"/>
  <c r="J5" i="2"/>
  <c r="I5" i="2"/>
  <c r="H5" i="2"/>
  <c r="F5" i="2"/>
  <c r="E5" i="2"/>
  <c r="D5" i="2"/>
  <c r="C5" i="2"/>
  <c r="L22" i="3"/>
  <c r="G22" i="3"/>
  <c r="B22" i="3"/>
  <c r="L21" i="3"/>
  <c r="G21" i="3"/>
  <c r="B21" i="3"/>
  <c r="L20" i="3"/>
  <c r="G20" i="3"/>
  <c r="B20" i="3"/>
  <c r="L19" i="3"/>
  <c r="G19" i="3"/>
  <c r="B19" i="3"/>
  <c r="L18" i="3"/>
  <c r="G18" i="3"/>
  <c r="B18" i="3"/>
  <c r="L17" i="3"/>
  <c r="G17" i="3"/>
  <c r="B17" i="3"/>
  <c r="L16" i="3"/>
  <c r="G16" i="3"/>
  <c r="B16" i="3"/>
  <c r="P15" i="3"/>
  <c r="O15" i="3"/>
  <c r="N15" i="3"/>
  <c r="M15" i="3"/>
  <c r="K15" i="3"/>
  <c r="J15" i="3"/>
  <c r="I15" i="3"/>
  <c r="H15" i="3"/>
  <c r="F15" i="3"/>
  <c r="E15" i="3"/>
  <c r="D15" i="3"/>
  <c r="C15" i="3"/>
  <c r="L14" i="3"/>
  <c r="G14" i="3"/>
  <c r="B14" i="3"/>
  <c r="L13" i="3"/>
  <c r="G13" i="3"/>
  <c r="B13" i="3"/>
  <c r="L12" i="3"/>
  <c r="G12" i="3"/>
  <c r="P11" i="3"/>
  <c r="O11" i="3"/>
  <c r="N11" i="3"/>
  <c r="M11" i="3"/>
  <c r="K11" i="3"/>
  <c r="J11" i="3"/>
  <c r="I11" i="3"/>
  <c r="H11" i="3"/>
  <c r="F11" i="3"/>
  <c r="E11" i="3"/>
  <c r="D11" i="3"/>
  <c r="C11" i="3"/>
  <c r="P8" i="3"/>
  <c r="O8" i="3"/>
  <c r="N8" i="3"/>
  <c r="M8" i="3"/>
  <c r="K8" i="3"/>
  <c r="J8" i="3"/>
  <c r="I8" i="3"/>
  <c r="H8" i="3"/>
  <c r="F8" i="3"/>
  <c r="E8" i="3"/>
  <c r="D8" i="3"/>
  <c r="C8" i="3"/>
  <c r="P5" i="3"/>
  <c r="O5" i="3"/>
  <c r="N5" i="3"/>
  <c r="M5" i="3"/>
  <c r="K5" i="3"/>
  <c r="J5" i="3"/>
  <c r="I5" i="3"/>
  <c r="H5" i="3"/>
  <c r="F5" i="3"/>
  <c r="E5" i="3"/>
  <c r="D5" i="3"/>
  <c r="C5" i="3"/>
  <c r="L22" i="4"/>
  <c r="G22" i="4"/>
  <c r="B22" i="4"/>
  <c r="L21" i="4"/>
  <c r="G21" i="4"/>
  <c r="B21" i="4"/>
  <c r="L20" i="4"/>
  <c r="G20" i="4"/>
  <c r="B20" i="4"/>
  <c r="L19" i="4"/>
  <c r="G19" i="4"/>
  <c r="B19" i="4"/>
  <c r="L18" i="4"/>
  <c r="G18" i="4"/>
  <c r="B18" i="4"/>
  <c r="L17" i="4"/>
  <c r="G17" i="4"/>
  <c r="B17" i="4"/>
  <c r="L16" i="4"/>
  <c r="G16" i="4"/>
  <c r="B16" i="4"/>
  <c r="P15" i="4"/>
  <c r="O15" i="4"/>
  <c r="N15" i="4"/>
  <c r="M15" i="4"/>
  <c r="K15" i="4"/>
  <c r="J15" i="4"/>
  <c r="I15" i="4"/>
  <c r="H15" i="4"/>
  <c r="F15" i="4"/>
  <c r="E15" i="4"/>
  <c r="D15" i="4"/>
  <c r="C15" i="4"/>
  <c r="L14" i="4"/>
  <c r="G14" i="4"/>
  <c r="B14" i="4"/>
  <c r="L13" i="4"/>
  <c r="G13" i="4"/>
  <c r="B13" i="4"/>
  <c r="L12" i="4"/>
  <c r="G12" i="4"/>
  <c r="P11" i="4"/>
  <c r="O11" i="4"/>
  <c r="N11" i="4"/>
  <c r="M11" i="4"/>
  <c r="K11" i="4"/>
  <c r="J11" i="4"/>
  <c r="I11" i="4"/>
  <c r="H11" i="4"/>
  <c r="F11" i="4"/>
  <c r="E11" i="4"/>
  <c r="D11" i="4"/>
  <c r="C11" i="4"/>
  <c r="P8" i="4"/>
  <c r="O8" i="4"/>
  <c r="N8" i="4"/>
  <c r="M8" i="4"/>
  <c r="K8" i="4"/>
  <c r="J8" i="4"/>
  <c r="I8" i="4"/>
  <c r="H8" i="4"/>
  <c r="F8" i="4"/>
  <c r="E8" i="4"/>
  <c r="D8" i="4"/>
  <c r="C8" i="4"/>
  <c r="O5" i="4"/>
  <c r="N5" i="4"/>
  <c r="M5" i="4"/>
  <c r="K5" i="4"/>
  <c r="J5" i="4"/>
  <c r="I5" i="4"/>
  <c r="H5" i="4"/>
  <c r="F5" i="4"/>
  <c r="E5" i="4"/>
  <c r="D5" i="4"/>
  <c r="C5" i="4"/>
  <c r="L22" i="5"/>
  <c r="G22" i="5"/>
  <c r="B22" i="5"/>
  <c r="L21" i="5"/>
  <c r="G21" i="5"/>
  <c r="B21" i="5"/>
  <c r="L20" i="5"/>
  <c r="G20" i="5"/>
  <c r="B20" i="5"/>
  <c r="L19" i="5"/>
  <c r="G19" i="5"/>
  <c r="B19" i="5"/>
  <c r="L18" i="5"/>
  <c r="G18" i="5"/>
  <c r="B18" i="5"/>
  <c r="L17" i="5"/>
  <c r="G17" i="5"/>
  <c r="B17" i="5"/>
  <c r="L16" i="5"/>
  <c r="G16" i="5"/>
  <c r="B16" i="5"/>
  <c r="P15" i="5"/>
  <c r="O15" i="5"/>
  <c r="N15" i="5"/>
  <c r="M15" i="5"/>
  <c r="K15" i="5"/>
  <c r="J15" i="5"/>
  <c r="I15" i="5"/>
  <c r="H15" i="5"/>
  <c r="F15" i="5"/>
  <c r="E15" i="5"/>
  <c r="D15" i="5"/>
  <c r="C15" i="5"/>
  <c r="L14" i="5"/>
  <c r="G14" i="5"/>
  <c r="B14" i="5"/>
  <c r="L13" i="5"/>
  <c r="G13" i="5"/>
  <c r="B13" i="5"/>
  <c r="L12" i="5"/>
  <c r="G12" i="5"/>
  <c r="P11" i="5"/>
  <c r="O11" i="5"/>
  <c r="N11" i="5"/>
  <c r="M11" i="5"/>
  <c r="K11" i="5"/>
  <c r="J11" i="5"/>
  <c r="I11" i="5"/>
  <c r="H11" i="5"/>
  <c r="F11" i="5"/>
  <c r="E11" i="5"/>
  <c r="D11" i="5"/>
  <c r="C11" i="5"/>
  <c r="P8" i="5"/>
  <c r="O8" i="5"/>
  <c r="N8" i="5"/>
  <c r="M8" i="5"/>
  <c r="K8" i="5"/>
  <c r="J8" i="5"/>
  <c r="I8" i="5"/>
  <c r="H8" i="5"/>
  <c r="F8" i="5"/>
  <c r="E8" i="5"/>
  <c r="D8" i="5"/>
  <c r="C8" i="5"/>
  <c r="P5" i="5"/>
  <c r="O5" i="5"/>
  <c r="N5" i="5"/>
  <c r="M5" i="5"/>
  <c r="K5" i="5"/>
  <c r="J5" i="5"/>
  <c r="I5" i="5"/>
  <c r="H5" i="5"/>
  <c r="F5" i="5"/>
  <c r="E5" i="5"/>
  <c r="D5" i="5"/>
  <c r="C5" i="5"/>
  <c r="L22" i="6"/>
  <c r="G22" i="6"/>
  <c r="B22" i="6"/>
  <c r="L21" i="6"/>
  <c r="G21" i="6"/>
  <c r="B21" i="6"/>
  <c r="L20" i="6"/>
  <c r="G20" i="6"/>
  <c r="B20" i="6"/>
  <c r="L19" i="6"/>
  <c r="G19" i="6"/>
  <c r="B19" i="6"/>
  <c r="L18" i="6"/>
  <c r="G18" i="6"/>
  <c r="B18" i="6"/>
  <c r="L17" i="6"/>
  <c r="G17" i="6"/>
  <c r="B17" i="6"/>
  <c r="L16" i="6"/>
  <c r="G16" i="6"/>
  <c r="B16" i="6"/>
  <c r="P15" i="6"/>
  <c r="O15" i="6"/>
  <c r="N15" i="6"/>
  <c r="M15" i="6"/>
  <c r="K15" i="6"/>
  <c r="J15" i="6"/>
  <c r="I15" i="6"/>
  <c r="H15" i="6"/>
  <c r="F15" i="6"/>
  <c r="E15" i="6"/>
  <c r="D15" i="6"/>
  <c r="C15" i="6"/>
  <c r="L14" i="6"/>
  <c r="G14" i="6"/>
  <c r="B14" i="6"/>
  <c r="L13" i="6"/>
  <c r="G13" i="6"/>
  <c r="B13" i="6"/>
  <c r="L12" i="6"/>
  <c r="G12" i="6"/>
  <c r="P11" i="6"/>
  <c r="O11" i="6"/>
  <c r="N11" i="6"/>
  <c r="M11" i="6"/>
  <c r="K11" i="6"/>
  <c r="J11" i="6"/>
  <c r="I11" i="6"/>
  <c r="H11" i="6"/>
  <c r="F11" i="6"/>
  <c r="E11" i="6"/>
  <c r="D11" i="6"/>
  <c r="C11" i="6"/>
  <c r="P8" i="6"/>
  <c r="O8" i="6"/>
  <c r="N8" i="6"/>
  <c r="M8" i="6"/>
  <c r="K8" i="6"/>
  <c r="J8" i="6"/>
  <c r="I8" i="6"/>
  <c r="H8" i="6"/>
  <c r="F8" i="6"/>
  <c r="E8" i="6"/>
  <c r="D8" i="6"/>
  <c r="C8" i="6"/>
  <c r="P5" i="6"/>
  <c r="O5" i="6"/>
  <c r="N5" i="6"/>
  <c r="M5" i="6"/>
  <c r="K5" i="6"/>
  <c r="J5" i="6"/>
  <c r="I5" i="6"/>
  <c r="H5" i="6"/>
  <c r="F5" i="6"/>
  <c r="E5" i="6"/>
  <c r="D5" i="6"/>
  <c r="C5" i="6"/>
  <c r="L22" i="7"/>
  <c r="G22" i="7"/>
  <c r="B22" i="7"/>
  <c r="L21" i="7"/>
  <c r="G21" i="7"/>
  <c r="B21" i="7"/>
  <c r="L20" i="7"/>
  <c r="G20" i="7"/>
  <c r="B20" i="7"/>
  <c r="L19" i="7"/>
  <c r="G19" i="7"/>
  <c r="B19" i="7"/>
  <c r="L18" i="7"/>
  <c r="G18" i="7"/>
  <c r="B18" i="7"/>
  <c r="L17" i="7"/>
  <c r="G17" i="7"/>
  <c r="B17" i="7"/>
  <c r="L16" i="7"/>
  <c r="G16" i="7"/>
  <c r="B16" i="7"/>
  <c r="P15" i="7"/>
  <c r="O15" i="7"/>
  <c r="N15" i="7"/>
  <c r="M15" i="7"/>
  <c r="K15" i="7"/>
  <c r="J15" i="7"/>
  <c r="I15" i="7"/>
  <c r="H15" i="7"/>
  <c r="F15" i="7"/>
  <c r="E15" i="7"/>
  <c r="D15" i="7"/>
  <c r="C15" i="7"/>
  <c r="L14" i="7"/>
  <c r="G14" i="7"/>
  <c r="B14" i="7"/>
  <c r="L13" i="7"/>
  <c r="G13" i="7"/>
  <c r="B13" i="7"/>
  <c r="L12" i="7"/>
  <c r="G12" i="7"/>
  <c r="P11" i="7"/>
  <c r="O11" i="7"/>
  <c r="N11" i="7"/>
  <c r="M11" i="7"/>
  <c r="K11" i="7"/>
  <c r="J11" i="7"/>
  <c r="I11" i="7"/>
  <c r="H11" i="7"/>
  <c r="F11" i="7"/>
  <c r="E11" i="7"/>
  <c r="D11" i="7"/>
  <c r="C11" i="7"/>
  <c r="P8" i="7"/>
  <c r="O8" i="7"/>
  <c r="N8" i="7"/>
  <c r="M8" i="7"/>
  <c r="K8" i="7"/>
  <c r="J8" i="7"/>
  <c r="I8" i="7"/>
  <c r="H8" i="7"/>
  <c r="F8" i="7"/>
  <c r="E8" i="7"/>
  <c r="D8" i="7"/>
  <c r="C8" i="7"/>
  <c r="P5" i="7"/>
  <c r="O5" i="7"/>
  <c r="N5" i="7"/>
  <c r="M5" i="7"/>
  <c r="K5" i="7"/>
  <c r="J5" i="7"/>
  <c r="I5" i="7"/>
  <c r="H5" i="7"/>
  <c r="F5" i="7"/>
  <c r="E5" i="7"/>
  <c r="D5" i="7"/>
  <c r="C5" i="7"/>
  <c r="L22" i="8"/>
  <c r="G22" i="8"/>
  <c r="B22" i="8"/>
  <c r="L21" i="8"/>
  <c r="G21" i="8"/>
  <c r="B21" i="8"/>
  <c r="L20" i="8"/>
  <c r="G20" i="8"/>
  <c r="B20" i="8"/>
  <c r="L19" i="8"/>
  <c r="G19" i="8"/>
  <c r="B19" i="8"/>
  <c r="L18" i="8"/>
  <c r="G18" i="8"/>
  <c r="B18" i="8"/>
  <c r="L17" i="8"/>
  <c r="G17" i="8"/>
  <c r="B17" i="8"/>
  <c r="L16" i="8"/>
  <c r="G16" i="8"/>
  <c r="B16" i="8"/>
  <c r="P15" i="8"/>
  <c r="O15" i="8"/>
  <c r="N15" i="8"/>
  <c r="M15" i="8"/>
  <c r="K15" i="8"/>
  <c r="J15" i="8"/>
  <c r="I15" i="8"/>
  <c r="H15" i="8"/>
  <c r="F15" i="8"/>
  <c r="E15" i="8"/>
  <c r="D15" i="8"/>
  <c r="C15" i="8"/>
  <c r="L14" i="8"/>
  <c r="G14" i="8"/>
  <c r="B14" i="8"/>
  <c r="L13" i="8"/>
  <c r="G13" i="8"/>
  <c r="B13" i="8"/>
  <c r="L12" i="8"/>
  <c r="G12" i="8"/>
  <c r="P11" i="8"/>
  <c r="O11" i="8"/>
  <c r="N11" i="8"/>
  <c r="M11" i="8"/>
  <c r="K11" i="8"/>
  <c r="J11" i="8"/>
  <c r="I11" i="8"/>
  <c r="H11" i="8"/>
  <c r="F11" i="8"/>
  <c r="E11" i="8"/>
  <c r="D11" i="8"/>
  <c r="C11" i="8"/>
  <c r="P8" i="8"/>
  <c r="O8" i="8"/>
  <c r="N8" i="8"/>
  <c r="M8" i="8"/>
  <c r="K8" i="8"/>
  <c r="J8" i="8"/>
  <c r="I8" i="8"/>
  <c r="H8" i="8"/>
  <c r="F8" i="8"/>
  <c r="E8" i="8"/>
  <c r="D8" i="8"/>
  <c r="C8" i="8"/>
  <c r="P5" i="8"/>
  <c r="O5" i="8"/>
  <c r="N5" i="8"/>
  <c r="M5" i="8"/>
  <c r="K5" i="8"/>
  <c r="J5" i="8"/>
  <c r="I5" i="8"/>
  <c r="H5" i="8"/>
  <c r="F5" i="8"/>
  <c r="E5" i="8"/>
  <c r="D5" i="8"/>
  <c r="C5" i="8"/>
  <c r="L22" i="10"/>
  <c r="G22" i="10"/>
  <c r="B22" i="10"/>
  <c r="L21" i="10"/>
  <c r="G21" i="10"/>
  <c r="B21" i="10"/>
  <c r="L20" i="10"/>
  <c r="G20" i="10"/>
  <c r="B20" i="10"/>
  <c r="L19" i="10"/>
  <c r="G19" i="10"/>
  <c r="B19" i="10"/>
  <c r="L18" i="10"/>
  <c r="G18" i="10"/>
  <c r="B18" i="10"/>
  <c r="L17" i="10"/>
  <c r="G17" i="10"/>
  <c r="B17" i="10"/>
  <c r="L16" i="10"/>
  <c r="G16" i="10"/>
  <c r="B16" i="10"/>
  <c r="P15" i="10"/>
  <c r="O15" i="10"/>
  <c r="N15" i="10"/>
  <c r="M15" i="10"/>
  <c r="K15" i="10"/>
  <c r="J15" i="10"/>
  <c r="I15" i="10"/>
  <c r="H15" i="10"/>
  <c r="F15" i="10"/>
  <c r="E15" i="10"/>
  <c r="D15" i="10"/>
  <c r="C15" i="10"/>
  <c r="L14" i="10"/>
  <c r="G14" i="10"/>
  <c r="B14" i="10"/>
  <c r="L13" i="10"/>
  <c r="G13" i="10"/>
  <c r="B13" i="10"/>
  <c r="L12" i="10"/>
  <c r="P11" i="10"/>
  <c r="O11" i="10"/>
  <c r="N11" i="10"/>
  <c r="M11" i="10"/>
  <c r="K11" i="10"/>
  <c r="J11" i="10"/>
  <c r="I11" i="10"/>
  <c r="H11" i="10"/>
  <c r="F11" i="10"/>
  <c r="E11" i="10"/>
  <c r="D11" i="10"/>
  <c r="C11" i="10"/>
  <c r="P8" i="10"/>
  <c r="O8" i="10"/>
  <c r="N8" i="10"/>
  <c r="M8" i="10"/>
  <c r="K8" i="10"/>
  <c r="J8" i="10"/>
  <c r="I8" i="10"/>
  <c r="H8" i="10"/>
  <c r="F8" i="10"/>
  <c r="E8" i="10"/>
  <c r="D8" i="10"/>
  <c r="C8" i="10"/>
  <c r="P5" i="10"/>
  <c r="O5" i="10"/>
  <c r="N5" i="10"/>
  <c r="M5" i="10"/>
  <c r="M23" i="10" s="1"/>
  <c r="K5" i="10"/>
  <c r="J5" i="10"/>
  <c r="I5" i="10"/>
  <c r="H5" i="10"/>
  <c r="F5" i="10"/>
  <c r="E5" i="10"/>
  <c r="D5" i="10"/>
  <c r="C5" i="10"/>
  <c r="L22" i="11"/>
  <c r="G22" i="11"/>
  <c r="B22" i="11"/>
  <c r="L21" i="11"/>
  <c r="G21" i="11"/>
  <c r="B21" i="11"/>
  <c r="L20" i="11"/>
  <c r="G20" i="11"/>
  <c r="B20" i="11"/>
  <c r="L19" i="11"/>
  <c r="G19" i="11"/>
  <c r="B19" i="11"/>
  <c r="L18" i="11"/>
  <c r="G18" i="11"/>
  <c r="B18" i="11"/>
  <c r="L17" i="11"/>
  <c r="G17" i="11"/>
  <c r="B17" i="11"/>
  <c r="L16" i="11"/>
  <c r="G16" i="11"/>
  <c r="B16" i="11"/>
  <c r="P15" i="11"/>
  <c r="O15" i="11"/>
  <c r="N15" i="11"/>
  <c r="M15" i="11"/>
  <c r="K15" i="11"/>
  <c r="J15" i="11"/>
  <c r="I15" i="11"/>
  <c r="H15" i="11"/>
  <c r="F15" i="11"/>
  <c r="E15" i="11"/>
  <c r="D15" i="11"/>
  <c r="C15" i="11"/>
  <c r="L14" i="11"/>
  <c r="G14" i="11"/>
  <c r="B14" i="11"/>
  <c r="L13" i="11"/>
  <c r="G13" i="11"/>
  <c r="B13" i="11"/>
  <c r="L12" i="11"/>
  <c r="G12" i="11"/>
  <c r="P11" i="11"/>
  <c r="O11" i="11"/>
  <c r="N11" i="11"/>
  <c r="M11" i="11"/>
  <c r="K11" i="11"/>
  <c r="J11" i="11"/>
  <c r="I11" i="11"/>
  <c r="H11" i="11"/>
  <c r="F11" i="11"/>
  <c r="E11" i="11"/>
  <c r="D11" i="11"/>
  <c r="C11" i="11"/>
  <c r="P8" i="11"/>
  <c r="O8" i="11"/>
  <c r="N8" i="11"/>
  <c r="M8" i="11"/>
  <c r="K8" i="11"/>
  <c r="J8" i="11"/>
  <c r="I8" i="11"/>
  <c r="H8" i="11"/>
  <c r="F8" i="11"/>
  <c r="E8" i="11"/>
  <c r="D8" i="11"/>
  <c r="C8" i="11"/>
  <c r="P5" i="11"/>
  <c r="O5" i="11"/>
  <c r="N5" i="11"/>
  <c r="M5" i="11"/>
  <c r="K5" i="11"/>
  <c r="J5" i="11"/>
  <c r="I5" i="11"/>
  <c r="H5" i="11"/>
  <c r="F5" i="11"/>
  <c r="E5" i="11"/>
  <c r="D5" i="11"/>
  <c r="C5" i="11"/>
  <c r="L22" i="12"/>
  <c r="G22" i="12"/>
  <c r="B22" i="12"/>
  <c r="L21" i="12"/>
  <c r="G21" i="12"/>
  <c r="B21" i="12"/>
  <c r="L20" i="12"/>
  <c r="G20" i="12"/>
  <c r="B20" i="12"/>
  <c r="L19" i="12"/>
  <c r="G19" i="12"/>
  <c r="B19" i="12"/>
  <c r="L18" i="12"/>
  <c r="G18" i="12"/>
  <c r="B18" i="12"/>
  <c r="L17" i="12"/>
  <c r="G17" i="12"/>
  <c r="B17" i="12"/>
  <c r="L16" i="12"/>
  <c r="G16" i="12"/>
  <c r="B16" i="12"/>
  <c r="P15" i="12"/>
  <c r="O15" i="12"/>
  <c r="N15" i="12"/>
  <c r="M15" i="12"/>
  <c r="J15" i="12"/>
  <c r="I15" i="12"/>
  <c r="H15" i="12"/>
  <c r="F15" i="12"/>
  <c r="E15" i="12"/>
  <c r="D15" i="12"/>
  <c r="C15" i="12"/>
  <c r="L14" i="12"/>
  <c r="G14" i="12"/>
  <c r="B14" i="12"/>
  <c r="L13" i="12"/>
  <c r="G13" i="12"/>
  <c r="B13" i="12"/>
  <c r="L12" i="12"/>
  <c r="G12" i="12"/>
  <c r="P11" i="12"/>
  <c r="O11" i="12"/>
  <c r="N11" i="12"/>
  <c r="M11" i="12"/>
  <c r="K11" i="12"/>
  <c r="J11" i="12"/>
  <c r="I11" i="12"/>
  <c r="H11" i="12"/>
  <c r="F11" i="12"/>
  <c r="E11" i="12"/>
  <c r="D11" i="12"/>
  <c r="C11" i="12"/>
  <c r="P8" i="12"/>
  <c r="O8" i="12"/>
  <c r="N8" i="12"/>
  <c r="M8" i="12"/>
  <c r="K8" i="12"/>
  <c r="J8" i="12"/>
  <c r="I8" i="12"/>
  <c r="H8" i="12"/>
  <c r="F8" i="12"/>
  <c r="E8" i="12"/>
  <c r="D8" i="12"/>
  <c r="C8" i="12"/>
  <c r="L5" i="12"/>
  <c r="P5" i="12"/>
  <c r="O5" i="12"/>
  <c r="N5" i="12"/>
  <c r="M5" i="12"/>
  <c r="K5" i="12"/>
  <c r="J5" i="12"/>
  <c r="I5" i="12"/>
  <c r="H5" i="12"/>
  <c r="F5" i="12"/>
  <c r="E5" i="12"/>
  <c r="D5" i="12"/>
  <c r="C5" i="12"/>
  <c r="AA8" i="2" l="1"/>
  <c r="Q17" i="5"/>
  <c r="B15" i="4"/>
  <c r="P23" i="4"/>
  <c r="B5" i="2"/>
  <c r="W6" i="2"/>
  <c r="W5" i="2" s="1"/>
  <c r="AA15" i="2"/>
  <c r="W15" i="2"/>
  <c r="AA11" i="2"/>
  <c r="W8" i="2"/>
  <c r="L15" i="5"/>
  <c r="B5" i="11"/>
  <c r="B5" i="6"/>
  <c r="B8" i="5"/>
  <c r="L15" i="3"/>
  <c r="B11" i="1"/>
  <c r="G15" i="11"/>
  <c r="L8" i="10"/>
  <c r="C23" i="1"/>
  <c r="M23" i="1"/>
  <c r="Q9" i="1"/>
  <c r="V9" i="1" s="1"/>
  <c r="L15" i="1"/>
  <c r="B11" i="12"/>
  <c r="B15" i="12"/>
  <c r="L5" i="11"/>
  <c r="N23" i="12"/>
  <c r="Q19" i="11"/>
  <c r="B8" i="4"/>
  <c r="L11" i="4"/>
  <c r="L15" i="12"/>
  <c r="B11" i="11"/>
  <c r="Q13" i="11"/>
  <c r="L15" i="4"/>
  <c r="B8" i="2"/>
  <c r="G15" i="2"/>
  <c r="L5" i="3"/>
  <c r="B8" i="3"/>
  <c r="G15" i="12"/>
  <c r="L15" i="11"/>
  <c r="B15" i="10"/>
  <c r="Q17" i="10"/>
  <c r="M23" i="3"/>
  <c r="L15" i="10"/>
  <c r="O23" i="10"/>
  <c r="L8" i="1"/>
  <c r="N23" i="11"/>
  <c r="L8" i="4"/>
  <c r="O23" i="3"/>
  <c r="N23" i="4"/>
  <c r="O23" i="1"/>
  <c r="B15" i="11"/>
  <c r="Q17" i="11"/>
  <c r="B15" i="1"/>
  <c r="Q17" i="1"/>
  <c r="V17" i="1" s="1"/>
  <c r="B15" i="3"/>
  <c r="L11" i="2"/>
  <c r="L11" i="12"/>
  <c r="K23" i="10"/>
  <c r="B11" i="10"/>
  <c r="G8" i="5"/>
  <c r="G8" i="2"/>
  <c r="I23" i="10"/>
  <c r="G8" i="4"/>
  <c r="G8" i="3"/>
  <c r="H23" i="11"/>
  <c r="K23" i="4"/>
  <c r="D23" i="12"/>
  <c r="C23" i="3"/>
  <c r="D23" i="11"/>
  <c r="B8" i="11"/>
  <c r="C23" i="10"/>
  <c r="D23" i="4"/>
  <c r="L5" i="6"/>
  <c r="L5" i="1"/>
  <c r="B5" i="12"/>
  <c r="B5" i="3"/>
  <c r="B5" i="10"/>
  <c r="B5" i="5"/>
  <c r="G5" i="12"/>
  <c r="G11" i="12"/>
  <c r="H23" i="12"/>
  <c r="G8" i="12"/>
  <c r="B8" i="12"/>
  <c r="P23" i="12"/>
  <c r="J23" i="12"/>
  <c r="F23" i="12"/>
  <c r="Q21" i="11"/>
  <c r="F23" i="11"/>
  <c r="L11" i="11"/>
  <c r="G11" i="11"/>
  <c r="J23" i="11"/>
  <c r="G8" i="11"/>
  <c r="P23" i="11"/>
  <c r="Q9" i="11"/>
  <c r="Q6" i="11"/>
  <c r="Q19" i="10"/>
  <c r="U19" i="10" s="1"/>
  <c r="G5" i="10"/>
  <c r="L5" i="10"/>
  <c r="Q7" i="10"/>
  <c r="L11" i="10"/>
  <c r="Q13" i="10"/>
  <c r="B8" i="10"/>
  <c r="Q21" i="10"/>
  <c r="E23" i="10"/>
  <c r="Q9" i="10"/>
  <c r="L15" i="8"/>
  <c r="Q19" i="8"/>
  <c r="L8" i="8"/>
  <c r="B11" i="8"/>
  <c r="Q13" i="8"/>
  <c r="G15" i="8"/>
  <c r="B8" i="8"/>
  <c r="G11" i="8"/>
  <c r="M23" i="8"/>
  <c r="Q7" i="8"/>
  <c r="L11" i="8"/>
  <c r="B15" i="8"/>
  <c r="Q17" i="8"/>
  <c r="Q21" i="8"/>
  <c r="B5" i="8"/>
  <c r="O23" i="8"/>
  <c r="L5" i="8"/>
  <c r="B11" i="6"/>
  <c r="Q13" i="6"/>
  <c r="Q18" i="6"/>
  <c r="Q22" i="6"/>
  <c r="Q6" i="6"/>
  <c r="L11" i="6"/>
  <c r="Q16" i="6"/>
  <c r="Q20" i="6"/>
  <c r="L8" i="6"/>
  <c r="B8" i="6"/>
  <c r="Q7" i="12"/>
  <c r="Q9" i="12"/>
  <c r="U9" i="12" s="1"/>
  <c r="Q13" i="12"/>
  <c r="Q17" i="12"/>
  <c r="U17" i="12" s="1"/>
  <c r="Q19" i="12"/>
  <c r="Q21" i="12"/>
  <c r="Q10" i="6"/>
  <c r="G8" i="6"/>
  <c r="Q20" i="5"/>
  <c r="Q17" i="2"/>
  <c r="R17" i="2" s="1"/>
  <c r="C23" i="12"/>
  <c r="E23" i="12"/>
  <c r="I23" i="12"/>
  <c r="K23" i="12"/>
  <c r="M23" i="12"/>
  <c r="O23" i="12"/>
  <c r="Q6" i="12"/>
  <c r="L8" i="12"/>
  <c r="Q10" i="12"/>
  <c r="Q12" i="12"/>
  <c r="Q14" i="12"/>
  <c r="Q16" i="12"/>
  <c r="Q18" i="12"/>
  <c r="Q20" i="12"/>
  <c r="Q22" i="12"/>
  <c r="C23" i="11"/>
  <c r="E23" i="11"/>
  <c r="G5" i="11"/>
  <c r="I23" i="11"/>
  <c r="K23" i="11"/>
  <c r="M23" i="11"/>
  <c r="O23" i="11"/>
  <c r="Q7" i="11"/>
  <c r="L8" i="11"/>
  <c r="Q10" i="11"/>
  <c r="Q12" i="11"/>
  <c r="Q14" i="11"/>
  <c r="Q16" i="11"/>
  <c r="Q18" i="11"/>
  <c r="Q20" i="11"/>
  <c r="Q22" i="11"/>
  <c r="D23" i="10"/>
  <c r="F23" i="10"/>
  <c r="H23" i="10"/>
  <c r="J23" i="10"/>
  <c r="N23" i="10"/>
  <c r="P23" i="10"/>
  <c r="Q6" i="10"/>
  <c r="G8" i="10"/>
  <c r="Q10" i="10"/>
  <c r="G11" i="10"/>
  <c r="G15" i="10"/>
  <c r="C23" i="8"/>
  <c r="E23" i="8"/>
  <c r="G5" i="8"/>
  <c r="I23" i="8"/>
  <c r="K23" i="8"/>
  <c r="Q9" i="8"/>
  <c r="G8" i="8"/>
  <c r="D23" i="6"/>
  <c r="N23" i="6"/>
  <c r="Q13" i="4"/>
  <c r="Q10" i="3"/>
  <c r="Q13" i="3"/>
  <c r="F23" i="2"/>
  <c r="Q12" i="10"/>
  <c r="Q14" i="10"/>
  <c r="Q16" i="10"/>
  <c r="Q18" i="10"/>
  <c r="Q20" i="10"/>
  <c r="Q22" i="10"/>
  <c r="D23" i="8"/>
  <c r="F23" i="8"/>
  <c r="H23" i="8"/>
  <c r="J23" i="8"/>
  <c r="N23" i="8"/>
  <c r="P23" i="8"/>
  <c r="Q6" i="8"/>
  <c r="Q10" i="8"/>
  <c r="Q12" i="8"/>
  <c r="Q14" i="8"/>
  <c r="Q16" i="8"/>
  <c r="Q18" i="8"/>
  <c r="Q20" i="8"/>
  <c r="Q22" i="8"/>
  <c r="C23" i="6"/>
  <c r="M23" i="6"/>
  <c r="O23" i="6"/>
  <c r="B15" i="6"/>
  <c r="L15" i="6"/>
  <c r="Q17" i="6"/>
  <c r="D23" i="5"/>
  <c r="N23" i="5"/>
  <c r="L8" i="5"/>
  <c r="G15" i="5"/>
  <c r="C23" i="4"/>
  <c r="E23" i="4"/>
  <c r="M23" i="4"/>
  <c r="O23" i="4"/>
  <c r="B5" i="4"/>
  <c r="G5" i="4"/>
  <c r="Q10" i="4"/>
  <c r="B11" i="4"/>
  <c r="G15" i="4"/>
  <c r="Q17" i="4"/>
  <c r="D23" i="3"/>
  <c r="I23" i="3"/>
  <c r="N23" i="3"/>
  <c r="P23" i="3"/>
  <c r="L8" i="3"/>
  <c r="G15" i="3"/>
  <c r="Q17" i="3"/>
  <c r="O23" i="2"/>
  <c r="L8" i="2"/>
  <c r="B11" i="2"/>
  <c r="B15" i="2"/>
  <c r="L15" i="2"/>
  <c r="D23" i="1"/>
  <c r="N23" i="1"/>
  <c r="B8" i="1"/>
  <c r="Q10" i="1"/>
  <c r="V10" i="1" s="1"/>
  <c r="L11" i="1"/>
  <c r="Q13" i="1"/>
  <c r="V13" i="1" s="1"/>
  <c r="Q22" i="1"/>
  <c r="V22" i="1" s="1"/>
  <c r="B8" i="7"/>
  <c r="L11" i="7"/>
  <c r="Q9" i="7"/>
  <c r="L15" i="7"/>
  <c r="I23" i="7"/>
  <c r="L8" i="7"/>
  <c r="L5" i="7"/>
  <c r="Q13" i="7"/>
  <c r="U13" i="7" s="1"/>
  <c r="K23" i="7"/>
  <c r="B15" i="7"/>
  <c r="Q17" i="7"/>
  <c r="O23" i="7"/>
  <c r="B11" i="7"/>
  <c r="C23" i="7"/>
  <c r="H23" i="7"/>
  <c r="M23" i="7"/>
  <c r="Q21" i="7"/>
  <c r="D23" i="7"/>
  <c r="N23" i="7"/>
  <c r="Q10" i="7"/>
  <c r="Q12" i="7"/>
  <c r="Q22" i="7"/>
  <c r="U22" i="7" s="1"/>
  <c r="P23" i="7"/>
  <c r="G8" i="7"/>
  <c r="Q14" i="7"/>
  <c r="Q20" i="7"/>
  <c r="U20" i="7" s="1"/>
  <c r="Q6" i="7"/>
  <c r="U6" i="7" s="1"/>
  <c r="B5" i="7"/>
  <c r="G5" i="7"/>
  <c r="Q19" i="7"/>
  <c r="E23" i="7"/>
  <c r="G11" i="7"/>
  <c r="Q7" i="7"/>
  <c r="F23" i="7"/>
  <c r="Q16" i="7"/>
  <c r="J23" i="7"/>
  <c r="G15" i="7"/>
  <c r="Q18" i="7"/>
  <c r="P23" i="6"/>
  <c r="E23" i="6"/>
  <c r="Q9" i="6"/>
  <c r="Q21" i="6"/>
  <c r="F23" i="6"/>
  <c r="Q12" i="6"/>
  <c r="Q19" i="6"/>
  <c r="G11" i="6"/>
  <c r="I23" i="6"/>
  <c r="H23" i="6"/>
  <c r="Q14" i="6"/>
  <c r="Q7" i="6"/>
  <c r="G5" i="6"/>
  <c r="K23" i="6"/>
  <c r="J23" i="6"/>
  <c r="G15" i="6"/>
  <c r="O23" i="5"/>
  <c r="G11" i="5"/>
  <c r="P23" i="5"/>
  <c r="L11" i="5"/>
  <c r="B15" i="5"/>
  <c r="Q22" i="5"/>
  <c r="C23" i="5"/>
  <c r="H23" i="5"/>
  <c r="M23" i="5"/>
  <c r="Q10" i="5"/>
  <c r="Q6" i="5"/>
  <c r="G5" i="5"/>
  <c r="Q21" i="5"/>
  <c r="Q19" i="5"/>
  <c r="Q9" i="5"/>
  <c r="F23" i="5"/>
  <c r="E23" i="5"/>
  <c r="B11" i="5"/>
  <c r="J23" i="5"/>
  <c r="I23" i="5"/>
  <c r="Q12" i="5"/>
  <c r="K23" i="5"/>
  <c r="Q13" i="5"/>
  <c r="Q14" i="5"/>
  <c r="Q16" i="5"/>
  <c r="Q18" i="5"/>
  <c r="Q7" i="5"/>
  <c r="J23" i="4"/>
  <c r="I23" i="4"/>
  <c r="Q12" i="4"/>
  <c r="G11" i="4"/>
  <c r="Q6" i="4"/>
  <c r="Q18" i="4"/>
  <c r="Q7" i="4"/>
  <c r="Q19" i="4"/>
  <c r="Q20" i="4"/>
  <c r="Q14" i="4"/>
  <c r="H23" i="4"/>
  <c r="Q22" i="4"/>
  <c r="F23" i="4"/>
  <c r="Q9" i="4"/>
  <c r="Q16" i="4"/>
  <c r="Q21" i="4"/>
  <c r="Q22" i="3"/>
  <c r="F23" i="3"/>
  <c r="K23" i="3"/>
  <c r="Q9" i="3"/>
  <c r="Q21" i="3"/>
  <c r="Q20" i="3"/>
  <c r="Q19" i="3"/>
  <c r="Q6" i="3"/>
  <c r="G5" i="3"/>
  <c r="G11" i="3"/>
  <c r="Q12" i="3"/>
  <c r="L11" i="3"/>
  <c r="B11" i="3"/>
  <c r="E23" i="3"/>
  <c r="J23" i="3"/>
  <c r="H23" i="3"/>
  <c r="Q18" i="3"/>
  <c r="Q7" i="3"/>
  <c r="U7" i="3" s="1"/>
  <c r="Q14" i="3"/>
  <c r="Q16" i="3"/>
  <c r="C23" i="2"/>
  <c r="M23" i="2"/>
  <c r="D23" i="2"/>
  <c r="N23" i="2"/>
  <c r="Q10" i="2"/>
  <c r="Q14" i="2"/>
  <c r="Q9" i="2"/>
  <c r="G11" i="2"/>
  <c r="Q13" i="2"/>
  <c r="H23" i="2"/>
  <c r="E23" i="2"/>
  <c r="K23" i="2"/>
  <c r="J23" i="2"/>
  <c r="Q12" i="2"/>
  <c r="Q19" i="2"/>
  <c r="Q21" i="2"/>
  <c r="Q20" i="2"/>
  <c r="Q6" i="2"/>
  <c r="P23" i="2"/>
  <c r="I23" i="2"/>
  <c r="Q16" i="2"/>
  <c r="Q18" i="2"/>
  <c r="Q22" i="2"/>
  <c r="R22" i="2" s="1"/>
  <c r="Q12" i="1"/>
  <c r="V12" i="1" s="1"/>
  <c r="K23" i="1"/>
  <c r="Q21" i="1"/>
  <c r="V21" i="1" s="1"/>
  <c r="I23" i="1"/>
  <c r="H23" i="1"/>
  <c r="C10" i="9" s="1"/>
  <c r="G11" i="1"/>
  <c r="P23" i="1"/>
  <c r="F23" i="1"/>
  <c r="E23" i="1"/>
  <c r="G8" i="1"/>
  <c r="Q6" i="1"/>
  <c r="V6" i="1" s="1"/>
  <c r="B5" i="1"/>
  <c r="Q19" i="1"/>
  <c r="V19" i="1" s="1"/>
  <c r="Q16" i="1"/>
  <c r="V16" i="1" s="1"/>
  <c r="G15" i="1"/>
  <c r="J23" i="1"/>
  <c r="Q18" i="1"/>
  <c r="V18" i="1" s="1"/>
  <c r="Q14" i="1"/>
  <c r="V14" i="1" s="1"/>
  <c r="Q7" i="1"/>
  <c r="G5" i="1"/>
  <c r="Q20" i="1"/>
  <c r="V20" i="1" s="1"/>
  <c r="L5" i="2"/>
  <c r="L5" i="4"/>
  <c r="L5" i="5"/>
  <c r="L13" i="13"/>
  <c r="G13" i="13"/>
  <c r="B13" i="13"/>
  <c r="U10" i="10" l="1"/>
  <c r="U20" i="10"/>
  <c r="U20" i="6"/>
  <c r="U18" i="10"/>
  <c r="U18" i="4"/>
  <c r="U22" i="10"/>
  <c r="U21" i="10"/>
  <c r="U16" i="10"/>
  <c r="U17" i="10"/>
  <c r="U16" i="5"/>
  <c r="U14" i="10"/>
  <c r="U13" i="10"/>
  <c r="U9" i="10"/>
  <c r="U12" i="10"/>
  <c r="U6" i="10"/>
  <c r="R7" i="2"/>
  <c r="V7" i="1"/>
  <c r="U7" i="10"/>
  <c r="U6" i="12"/>
  <c r="U19" i="11"/>
  <c r="U18" i="11"/>
  <c r="U16" i="11"/>
  <c r="U9" i="11"/>
  <c r="U7" i="11"/>
  <c r="U19" i="8"/>
  <c r="U18" i="8"/>
  <c r="U21" i="8"/>
  <c r="U10" i="8"/>
  <c r="U19" i="7"/>
  <c r="U18" i="7"/>
  <c r="U17" i="7"/>
  <c r="U16" i="7"/>
  <c r="U12" i="7"/>
  <c r="U19" i="6"/>
  <c r="U17" i="6"/>
  <c r="U17" i="5"/>
  <c r="Q15" i="5"/>
  <c r="U22" i="6"/>
  <c r="U21" i="5"/>
  <c r="U7" i="5"/>
  <c r="U19" i="4"/>
  <c r="AA23" i="2"/>
  <c r="W23" i="2"/>
  <c r="U21" i="3"/>
  <c r="U22" i="3"/>
  <c r="U6" i="3"/>
  <c r="U20" i="3"/>
  <c r="R18" i="2"/>
  <c r="R20" i="2"/>
  <c r="R10" i="2"/>
  <c r="Q8" i="1"/>
  <c r="V8" i="1" s="1"/>
  <c r="L23" i="1"/>
  <c r="U16" i="4"/>
  <c r="U17" i="11"/>
  <c r="R14" i="2"/>
  <c r="U21" i="11"/>
  <c r="R16" i="2"/>
  <c r="U14" i="6"/>
  <c r="U14" i="3"/>
  <c r="U12" i="3"/>
  <c r="U12" i="6"/>
  <c r="U13" i="3"/>
  <c r="U12" i="11"/>
  <c r="U12" i="12"/>
  <c r="R13" i="2"/>
  <c r="U13" i="5"/>
  <c r="U10" i="4"/>
  <c r="U10" i="7"/>
  <c r="U9" i="8"/>
  <c r="U9" i="3"/>
  <c r="U9" i="5"/>
  <c r="U18" i="12"/>
  <c r="U18" i="3"/>
  <c r="U22" i="4"/>
  <c r="R19" i="2"/>
  <c r="U19" i="3"/>
  <c r="U18" i="5"/>
  <c r="U19" i="5"/>
  <c r="U22" i="5"/>
  <c r="U20" i="8"/>
  <c r="U20" i="11"/>
  <c r="U20" i="12"/>
  <c r="U20" i="4"/>
  <c r="U21" i="6"/>
  <c r="U21" i="12"/>
  <c r="R21" i="2"/>
  <c r="U21" i="4"/>
  <c r="U21" i="7"/>
  <c r="U22" i="8"/>
  <c r="U22" i="11"/>
  <c r="U22" i="12"/>
  <c r="U20" i="5"/>
  <c r="U19" i="12"/>
  <c r="U18" i="6"/>
  <c r="U14" i="4"/>
  <c r="U14" i="5"/>
  <c r="U14" i="7"/>
  <c r="U14" i="8"/>
  <c r="U14" i="11"/>
  <c r="U14" i="12"/>
  <c r="U17" i="3"/>
  <c r="U16" i="8"/>
  <c r="U16" i="12"/>
  <c r="U17" i="8"/>
  <c r="U16" i="3"/>
  <c r="U17" i="4"/>
  <c r="U16" i="6"/>
  <c r="U13" i="4"/>
  <c r="U13" i="8"/>
  <c r="U12" i="4"/>
  <c r="U12" i="8"/>
  <c r="U13" i="6"/>
  <c r="U13" i="11"/>
  <c r="R12" i="2"/>
  <c r="U12" i="5"/>
  <c r="U13" i="12"/>
  <c r="R9" i="2"/>
  <c r="U10" i="5"/>
  <c r="U9" i="6"/>
  <c r="U9" i="4"/>
  <c r="U9" i="7"/>
  <c r="U10" i="3"/>
  <c r="U10" i="11"/>
  <c r="U10" i="12"/>
  <c r="U10" i="6"/>
  <c r="U6" i="5"/>
  <c r="U7" i="7"/>
  <c r="U7" i="4"/>
  <c r="R6" i="2"/>
  <c r="U7" i="12"/>
  <c r="U6" i="6"/>
  <c r="U7" i="8"/>
  <c r="U6" i="11"/>
  <c r="U6" i="4"/>
  <c r="U7" i="6"/>
  <c r="U6" i="8"/>
  <c r="Q15" i="12"/>
  <c r="Q11" i="12"/>
  <c r="B23" i="12"/>
  <c r="L23" i="10"/>
  <c r="Q11" i="10"/>
  <c r="B23" i="10"/>
  <c r="Q8" i="5"/>
  <c r="Q5" i="3"/>
  <c r="Q11" i="1"/>
  <c r="V11" i="1" s="1"/>
  <c r="Q8" i="2"/>
  <c r="B23" i="3"/>
  <c r="Q15" i="1"/>
  <c r="V15" i="1" s="1"/>
  <c r="Q5" i="1"/>
  <c r="V5" i="1" s="1"/>
  <c r="Q8" i="10"/>
  <c r="Q5" i="10"/>
  <c r="Q13" i="13"/>
  <c r="U13" i="13" s="1"/>
  <c r="L23" i="3"/>
  <c r="Q8" i="3"/>
  <c r="Q15" i="4"/>
  <c r="Q5" i="11"/>
  <c r="F10" i="9"/>
  <c r="B23" i="2"/>
  <c r="B23" i="4"/>
  <c r="B23" i="11"/>
  <c r="Q15" i="3"/>
  <c r="Q15" i="6"/>
  <c r="L23" i="11"/>
  <c r="Q15" i="11"/>
  <c r="Q15" i="2"/>
  <c r="Q15" i="10"/>
  <c r="K10" i="9"/>
  <c r="Q8" i="4"/>
  <c r="G11" i="9"/>
  <c r="E11" i="9"/>
  <c r="B23" i="1"/>
  <c r="Q11" i="6"/>
  <c r="C11" i="9"/>
  <c r="L11" i="9"/>
  <c r="M11" i="9"/>
  <c r="Q11" i="4"/>
  <c r="L23" i="6"/>
  <c r="G23" i="4"/>
  <c r="G23" i="12"/>
  <c r="F11" i="9"/>
  <c r="Q8" i="12"/>
  <c r="E10" i="9"/>
  <c r="Q8" i="6"/>
  <c r="U8" i="6" s="1"/>
  <c r="Q5" i="6"/>
  <c r="Q5" i="12"/>
  <c r="D12" i="9"/>
  <c r="L23" i="12"/>
  <c r="M13" i="9"/>
  <c r="L13" i="9"/>
  <c r="Q11" i="11"/>
  <c r="Q8" i="11"/>
  <c r="L12" i="9"/>
  <c r="G23" i="11"/>
  <c r="K12" i="9"/>
  <c r="Q11" i="8"/>
  <c r="Q15" i="8"/>
  <c r="Q8" i="8"/>
  <c r="Q5" i="8"/>
  <c r="B23" i="8"/>
  <c r="L23" i="8"/>
  <c r="J10" i="9"/>
  <c r="H12" i="9"/>
  <c r="H10" i="9"/>
  <c r="B23" i="6"/>
  <c r="J13" i="9"/>
  <c r="G23" i="8"/>
  <c r="K13" i="9"/>
  <c r="M10" i="9"/>
  <c r="C12" i="9"/>
  <c r="D11" i="9"/>
  <c r="D13" i="9"/>
  <c r="D10" i="9"/>
  <c r="Q11" i="2"/>
  <c r="R11" i="2" s="1"/>
  <c r="E12" i="9"/>
  <c r="F12" i="9"/>
  <c r="H11" i="9"/>
  <c r="H13" i="9"/>
  <c r="J11" i="9"/>
  <c r="J12" i="9"/>
  <c r="K11" i="9"/>
  <c r="L10" i="9"/>
  <c r="M12" i="9"/>
  <c r="G23" i="10"/>
  <c r="I10" i="9"/>
  <c r="Q15" i="7"/>
  <c r="L23" i="7"/>
  <c r="Q11" i="7"/>
  <c r="Q8" i="7"/>
  <c r="I11" i="9"/>
  <c r="B23" i="7"/>
  <c r="Q5" i="7"/>
  <c r="G23" i="7"/>
  <c r="I13" i="9"/>
  <c r="I12" i="9"/>
  <c r="G23" i="6"/>
  <c r="G23" i="5"/>
  <c r="Q11" i="5"/>
  <c r="G10" i="9"/>
  <c r="B23" i="5"/>
  <c r="G12" i="9"/>
  <c r="G13" i="9"/>
  <c r="F13" i="9"/>
  <c r="E13" i="9"/>
  <c r="G23" i="3"/>
  <c r="Q11" i="3"/>
  <c r="G23" i="2"/>
  <c r="C13" i="9"/>
  <c r="G23" i="1"/>
  <c r="L23" i="2"/>
  <c r="Q5" i="2"/>
  <c r="Q5" i="4"/>
  <c r="L23" i="4"/>
  <c r="L23" i="5"/>
  <c r="Q5" i="5"/>
  <c r="L22" i="13"/>
  <c r="G22" i="13"/>
  <c r="B22" i="13"/>
  <c r="L18" i="13"/>
  <c r="G18" i="13"/>
  <c r="B18" i="13"/>
  <c r="L21" i="13"/>
  <c r="G21" i="13"/>
  <c r="B21" i="13"/>
  <c r="L20" i="13"/>
  <c r="G20" i="13"/>
  <c r="B20" i="13"/>
  <c r="L19" i="13"/>
  <c r="G19" i="13"/>
  <c r="B19" i="13"/>
  <c r="L17" i="13"/>
  <c r="G17" i="13"/>
  <c r="B17" i="13"/>
  <c r="L16" i="13"/>
  <c r="G16" i="13"/>
  <c r="B16" i="13"/>
  <c r="P15" i="13"/>
  <c r="O15" i="13"/>
  <c r="N15" i="13"/>
  <c r="M15" i="13"/>
  <c r="K15" i="13"/>
  <c r="J15" i="13"/>
  <c r="I15" i="13"/>
  <c r="H15" i="13"/>
  <c r="F15" i="13"/>
  <c r="E15" i="13"/>
  <c r="D15" i="13"/>
  <c r="C15" i="13"/>
  <c r="L14" i="13"/>
  <c r="G14" i="13"/>
  <c r="B14" i="13"/>
  <c r="L12" i="13"/>
  <c r="L11" i="13" s="1"/>
  <c r="G12" i="13"/>
  <c r="B11" i="13"/>
  <c r="P11" i="13"/>
  <c r="O11" i="13"/>
  <c r="N11" i="13"/>
  <c r="M11" i="13"/>
  <c r="K11" i="13"/>
  <c r="J11" i="13"/>
  <c r="I11" i="13"/>
  <c r="H11" i="13"/>
  <c r="F11" i="13"/>
  <c r="E11" i="13"/>
  <c r="D11" i="13"/>
  <c r="C11" i="13"/>
  <c r="P8" i="13"/>
  <c r="O8" i="13"/>
  <c r="N8" i="13"/>
  <c r="M8" i="13"/>
  <c r="K8" i="13"/>
  <c r="J8" i="13"/>
  <c r="I8" i="13"/>
  <c r="H8" i="13"/>
  <c r="F8" i="13"/>
  <c r="E8" i="13"/>
  <c r="D8" i="13"/>
  <c r="C8" i="13"/>
  <c r="P5" i="13"/>
  <c r="O5" i="13"/>
  <c r="N5" i="13"/>
  <c r="M5" i="13"/>
  <c r="K5" i="13"/>
  <c r="J5" i="13"/>
  <c r="I5" i="13"/>
  <c r="H5" i="13"/>
  <c r="F5" i="13"/>
  <c r="E5" i="13"/>
  <c r="D5" i="13"/>
  <c r="C5" i="13"/>
  <c r="U11" i="3" l="1"/>
  <c r="U8" i="3"/>
  <c r="U15" i="10"/>
  <c r="R5" i="2"/>
  <c r="U8" i="10"/>
  <c r="R8" i="2"/>
  <c r="U11" i="10"/>
  <c r="U5" i="6"/>
  <c r="U5" i="10"/>
  <c r="U5" i="11"/>
  <c r="U15" i="6"/>
  <c r="U5" i="3"/>
  <c r="U15" i="4"/>
  <c r="U11" i="11"/>
  <c r="R15" i="2"/>
  <c r="U11" i="7"/>
  <c r="U11" i="5"/>
  <c r="U8" i="11"/>
  <c r="U8" i="5"/>
  <c r="U15" i="7"/>
  <c r="U15" i="3"/>
  <c r="U15" i="12"/>
  <c r="U15" i="5"/>
  <c r="U15" i="8"/>
  <c r="U15" i="11"/>
  <c r="U11" i="8"/>
  <c r="U11" i="12"/>
  <c r="U11" i="4"/>
  <c r="U11" i="6"/>
  <c r="U8" i="7"/>
  <c r="U8" i="4"/>
  <c r="U8" i="8"/>
  <c r="U8" i="12"/>
  <c r="U5" i="12"/>
  <c r="U5" i="5"/>
  <c r="U5" i="4"/>
  <c r="U5" i="7"/>
  <c r="U5" i="8"/>
  <c r="Q23" i="10"/>
  <c r="Q23" i="3"/>
  <c r="Q6" i="13"/>
  <c r="U6" i="13" s="1"/>
  <c r="Q19" i="13"/>
  <c r="U19" i="13" s="1"/>
  <c r="Q22" i="13"/>
  <c r="U22" i="13" s="1"/>
  <c r="G11" i="13"/>
  <c r="Q11" i="13" s="1"/>
  <c r="U11" i="13" s="1"/>
  <c r="Q12" i="13"/>
  <c r="U12" i="13" s="1"/>
  <c r="Q18" i="13"/>
  <c r="U18" i="13" s="1"/>
  <c r="Q7" i="13"/>
  <c r="U7" i="13" s="1"/>
  <c r="Q14" i="13"/>
  <c r="U14" i="13" s="1"/>
  <c r="Q20" i="13"/>
  <c r="U20" i="13" s="1"/>
  <c r="Q23" i="11"/>
  <c r="Q10" i="13"/>
  <c r="U10" i="13" s="1"/>
  <c r="Q17" i="13"/>
  <c r="U17" i="13" s="1"/>
  <c r="Q9" i="13"/>
  <c r="U9" i="13" s="1"/>
  <c r="Q16" i="13"/>
  <c r="U16" i="13" s="1"/>
  <c r="Q21" i="13"/>
  <c r="U21" i="13" s="1"/>
  <c r="Q23" i="1"/>
  <c r="B15" i="13"/>
  <c r="Q23" i="12"/>
  <c r="Q24" i="12" s="1"/>
  <c r="Q23" i="4"/>
  <c r="Q23" i="6"/>
  <c r="D23" i="13"/>
  <c r="N23" i="13"/>
  <c r="C23" i="13"/>
  <c r="F23" i="13"/>
  <c r="Q23" i="8"/>
  <c r="M23" i="13"/>
  <c r="O23" i="13"/>
  <c r="B8" i="13"/>
  <c r="L8" i="13"/>
  <c r="G15" i="13"/>
  <c r="Q23" i="7"/>
  <c r="Q23" i="5"/>
  <c r="Q23" i="2"/>
  <c r="Q25" i="2" s="1"/>
  <c r="G8" i="13"/>
  <c r="L5" i="13"/>
  <c r="B5" i="13"/>
  <c r="G5" i="13"/>
  <c r="L15" i="13"/>
  <c r="K23" i="13"/>
  <c r="H23" i="13"/>
  <c r="I23" i="13"/>
  <c r="E23" i="13"/>
  <c r="J23" i="13"/>
  <c r="P23" i="13"/>
  <c r="Q24" i="1" l="1"/>
  <c r="V23" i="1"/>
  <c r="Q24" i="10"/>
  <c r="U23" i="10"/>
  <c r="Q24" i="2"/>
  <c r="Q5" i="13"/>
  <c r="U5" i="13" s="1"/>
  <c r="Q24" i="5"/>
  <c r="U23" i="5"/>
  <c r="R25" i="5"/>
  <c r="U23" i="7"/>
  <c r="R23" i="2"/>
  <c r="U23" i="12"/>
  <c r="Q24" i="11"/>
  <c r="U23" i="11"/>
  <c r="Q24" i="8"/>
  <c r="U23" i="8"/>
  <c r="Q24" i="6"/>
  <c r="U23" i="6"/>
  <c r="Q24" i="4"/>
  <c r="U23" i="4"/>
  <c r="Q24" i="3"/>
  <c r="U23" i="3"/>
  <c r="Q8" i="13"/>
  <c r="U8" i="13" s="1"/>
  <c r="Q15" i="13"/>
  <c r="U15" i="13" s="1"/>
  <c r="N11" i="9"/>
  <c r="N10" i="9"/>
  <c r="B23" i="13"/>
  <c r="G23" i="13"/>
  <c r="N13" i="9"/>
  <c r="L23" i="13"/>
  <c r="Q24" i="7"/>
  <c r="N12" i="9"/>
  <c r="U24" i="10" l="1"/>
  <c r="Q23" i="13"/>
  <c r="U23" i="13" s="1"/>
</calcChain>
</file>

<file path=xl/sharedStrings.xml><?xml version="1.0" encoding="utf-8"?>
<sst xmlns="http://schemas.openxmlformats.org/spreadsheetml/2006/main" count="567" uniqueCount="80">
  <si>
    <t>Филиал</t>
  </si>
  <si>
    <t>Ангарские ЭС, в  т.ч.</t>
  </si>
  <si>
    <t>Ангарск</t>
  </si>
  <si>
    <t>Усолье</t>
  </si>
  <si>
    <t>Иркутские ЭС</t>
  </si>
  <si>
    <t xml:space="preserve">Иркутск </t>
  </si>
  <si>
    <t>Слюдянка</t>
  </si>
  <si>
    <t>Нижнеудинские ЭС , в  т.ч.</t>
  </si>
  <si>
    <t xml:space="preserve">Нижнеудинск </t>
  </si>
  <si>
    <t>Тулун</t>
  </si>
  <si>
    <t>Усть-Кутские ЭС</t>
  </si>
  <si>
    <t>Саянские ЭС , в  т.ч.</t>
  </si>
  <si>
    <t>Саянск</t>
  </si>
  <si>
    <t>Зима</t>
  </si>
  <si>
    <t>Усть-Ордынские ЭС</t>
  </si>
  <si>
    <t>Черемховские ЭС</t>
  </si>
  <si>
    <t>Тайшетские ЭС</t>
  </si>
  <si>
    <t>Киренские ЭС</t>
  </si>
  <si>
    <t>Мамско-Чуйские ЭС</t>
  </si>
  <si>
    <t>ВН</t>
  </si>
  <si>
    <t>Юр.лица</t>
  </si>
  <si>
    <t>Физ.лица</t>
  </si>
  <si>
    <t>Физические лица</t>
  </si>
  <si>
    <t>Юридические лица</t>
  </si>
  <si>
    <t>Итого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</si>
  <si>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года.</t>
  </si>
  <si>
    <t>ОГУЭП "Облкоммунэнерго", Иркутская область</t>
  </si>
  <si>
    <t>Наименовние сетевой организации</t>
  </si>
  <si>
    <t>За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</si>
  <si>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</si>
  <si>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</si>
  <si>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</si>
  <si>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</si>
  <si>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</si>
  <si>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</si>
  <si>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</si>
  <si>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</si>
  <si>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</si>
  <si>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</si>
  <si>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</si>
  <si>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</si>
  <si>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</si>
  <si>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</si>
  <si>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</si>
  <si>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</si>
  <si>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</si>
  <si>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</si>
  <si>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</si>
  <si>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</si>
  <si>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</si>
  <si>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</si>
  <si>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</si>
  <si>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>Исп. Ведущий инженер отдела контроля и анализа
объемов транспорта электроэнергии
Гаськов М.В.</t>
  </si>
  <si>
    <t>ОДПУ</t>
  </si>
  <si>
    <t>Саянские ЭС</t>
  </si>
  <si>
    <t>Физ</t>
  </si>
  <si>
    <t>Юр</t>
  </si>
  <si>
    <t>МКД</t>
  </si>
  <si>
    <t>III</t>
  </si>
  <si>
    <t>I</t>
  </si>
  <si>
    <t>II</t>
  </si>
  <si>
    <t>Категории надежности</t>
  </si>
  <si>
    <t>СН-1</t>
  </si>
  <si>
    <t>СН-2</t>
  </si>
  <si>
    <t>НН</t>
  </si>
  <si>
    <t>ФЛ</t>
  </si>
  <si>
    <t>ЮЛ</t>
  </si>
  <si>
    <t>Замечания по уровням напряжения</t>
  </si>
  <si>
    <t>Замечания по уровням напряжения по точкам поставки</t>
  </si>
  <si>
    <t xml:space="preserve">4физ - 1-й и 1физ - 2-й </t>
  </si>
  <si>
    <t>2 без уровня</t>
  </si>
  <si>
    <t>1физ - 1-й кат</t>
  </si>
  <si>
    <t>2физ - 2-й кат</t>
  </si>
  <si>
    <t>1 без уровня</t>
  </si>
  <si>
    <t>3 на СН-2</t>
  </si>
  <si>
    <t>2021 год</t>
  </si>
  <si>
    <t>Ушли в БЭСК</t>
  </si>
  <si>
    <t>Продали</t>
  </si>
  <si>
    <t>По 110 кВ 2 точки объеденили в одну</t>
  </si>
  <si>
    <t>Переселение из ветхого жилья, Но в дома, кот. подключены не от наших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</si>
</sst>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u/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18" fillId="0" borderId="0"/>
    <xf numFmtId="0" fontId="12" fillId="0" borderId="0"/>
    <xf numFmtId="0" fontId="11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8" fillId="0" borderId="0" applyNumberFormat="0" applyFill="0" applyBorder="0" applyAlignment="0" applyProtection="0"/>
  </cellStyleXfs>
  <cellXfs count="194">
    <xf numFmtId="0" fontId="0" fillId="0" borderId="0" xfId="0"/>
    <xf numFmtId="0" fontId="16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4" xfId="0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6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3" fillId="0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164" fontId="16" fillId="0" borderId="14" xfId="0" applyNumberFormat="1" applyFont="1" applyFill="1" applyBorder="1" applyAlignment="1">
      <alignment horizontal="left" vertical="center"/>
    </xf>
    <xf numFmtId="164" fontId="16" fillId="0" borderId="14" xfId="0" applyNumberFormat="1" applyFont="1" applyBorder="1" applyAlignment="1">
      <alignment horizontal="left" vertical="center"/>
    </xf>
    <xf numFmtId="0" fontId="15" fillId="0" borderId="20" xfId="0" quotePrefix="1" applyFont="1" applyFill="1" applyBorder="1" applyAlignment="1">
      <alignment horizontal="left" vertical="center"/>
    </xf>
    <xf numFmtId="0" fontId="17" fillId="0" borderId="34" xfId="0" quotePrefix="1" applyFont="1" applyFill="1" applyBorder="1" applyAlignment="1">
      <alignment horizontal="right" vertical="center"/>
    </xf>
    <xf numFmtId="0" fontId="15" fillId="0" borderId="34" xfId="0" quotePrefix="1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8" fillId="0" borderId="6" xfId="17" applyFill="1" applyBorder="1" applyAlignment="1">
      <alignment horizontal="center" vertical="center"/>
    </xf>
    <xf numFmtId="0" fontId="28" fillId="0" borderId="6" xfId="17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3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18">
    <cellStyle name="Гиперссылка" xfId="17" builtinId="8"/>
    <cellStyle name="Обычный" xfId="0" builtinId="0"/>
    <cellStyle name="Обычный 10" xfId="15"/>
    <cellStyle name="Обычный 11" xfId="16"/>
    <cellStyle name="Обычный 14" xfId="7"/>
    <cellStyle name="Обычный 16" xfId="8"/>
    <cellStyle name="Обычный 17" xfId="5"/>
    <cellStyle name="Обычный 2" xfId="1"/>
    <cellStyle name="Обычный 2 6" xfId="4"/>
    <cellStyle name="Обычный 3" xfId="9"/>
    <cellStyle name="Обычный 4" xfId="6"/>
    <cellStyle name="Обычный 4 2 3" xfId="3"/>
    <cellStyle name="Обычный 4 2 3 19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90675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5" name="Прямая соединительная линия 4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23"/>
  <sheetViews>
    <sheetView tabSelected="1" zoomScale="85" zoomScaleNormal="85" workbookViewId="0">
      <selection activeCell="B19" sqref="B19"/>
    </sheetView>
  </sheetViews>
  <sheetFormatPr defaultRowHeight="15" x14ac:dyDescent="0.25"/>
  <cols>
    <col min="2" max="2" width="68.28515625" customWidth="1"/>
    <col min="4" max="10" width="9.140625" customWidth="1"/>
    <col min="11" max="11" width="9.28515625" customWidth="1"/>
    <col min="12" max="14" width="9.140625" customWidth="1"/>
  </cols>
  <sheetData>
    <row r="2" spans="1:15" ht="46.5" customHeight="1" x14ac:dyDescent="0.25">
      <c r="A2" s="141" t="s">
        <v>25</v>
      </c>
      <c r="B2" s="141"/>
      <c r="C2" s="141"/>
      <c r="D2" s="141"/>
      <c r="E2" s="141"/>
      <c r="F2" s="141"/>
      <c r="G2" s="141"/>
      <c r="H2" s="141"/>
      <c r="I2" s="141"/>
    </row>
    <row r="4" spans="1:15" ht="15.75" thickBot="1" x14ac:dyDescent="0.3">
      <c r="A4" s="142" t="s">
        <v>26</v>
      </c>
      <c r="B4" s="142"/>
      <c r="C4" s="142"/>
    </row>
    <row r="5" spans="1:15" x14ac:dyDescent="0.25">
      <c r="B5" s="8" t="s">
        <v>27</v>
      </c>
    </row>
    <row r="6" spans="1:15" ht="15.75" thickBot="1" x14ac:dyDescent="0.3">
      <c r="A6" t="s">
        <v>28</v>
      </c>
      <c r="B6" s="9" t="s">
        <v>75</v>
      </c>
    </row>
    <row r="7" spans="1:15" ht="15.75" thickBot="1" x14ac:dyDescent="0.3"/>
    <row r="8" spans="1:15" ht="15.75" thickBot="1" x14ac:dyDescent="0.3">
      <c r="A8" s="10" t="s">
        <v>29</v>
      </c>
      <c r="B8" s="10" t="s">
        <v>30</v>
      </c>
      <c r="C8" s="143" t="s">
        <v>75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1"/>
    </row>
    <row r="9" spans="1:15" ht="45.75" thickBot="1" x14ac:dyDescent="0.3">
      <c r="A9" s="10">
        <v>1</v>
      </c>
      <c r="B9" s="12" t="s">
        <v>31</v>
      </c>
      <c r="C9" s="125" t="s">
        <v>32</v>
      </c>
      <c r="D9" s="126" t="s">
        <v>33</v>
      </c>
      <c r="E9" s="126" t="s">
        <v>34</v>
      </c>
      <c r="F9" s="126" t="s">
        <v>35</v>
      </c>
      <c r="G9" s="126" t="s">
        <v>36</v>
      </c>
      <c r="H9" s="126" t="s">
        <v>37</v>
      </c>
      <c r="I9" s="126" t="s">
        <v>38</v>
      </c>
      <c r="J9" s="126" t="s">
        <v>39</v>
      </c>
      <c r="K9" s="126" t="s">
        <v>40</v>
      </c>
      <c r="L9" s="126" t="s">
        <v>41</v>
      </c>
      <c r="M9" s="126" t="s">
        <v>42</v>
      </c>
      <c r="N9" s="126" t="s">
        <v>43</v>
      </c>
    </row>
    <row r="10" spans="1:15" ht="15.75" thickBot="1" x14ac:dyDescent="0.3">
      <c r="A10" s="10" t="s">
        <v>44</v>
      </c>
      <c r="B10" s="10" t="s">
        <v>45</v>
      </c>
      <c r="C10" s="13">
        <f>Январь!$C$23+Январь!$H$23+Январь!$M$23</f>
        <v>59</v>
      </c>
      <c r="D10" s="13">
        <f>Февраль!$C$23+Февраль!$H$23+Февраль!$M$23</f>
        <v>59</v>
      </c>
      <c r="E10" s="13">
        <f>Март!$C$23+Март!$H$23+Март!$M$23</f>
        <v>61</v>
      </c>
      <c r="F10" s="13">
        <f>Апрель!$C$23+Апрель!$H$23+Апрель!$M$23</f>
        <v>58</v>
      </c>
      <c r="G10" s="13">
        <f>май!$C$23+май!$H$23+май!$M$23</f>
        <v>1</v>
      </c>
      <c r="H10" s="13">
        <f>июнь!$C$23+июнь!$H$23+июнь!$M$23</f>
        <v>1</v>
      </c>
      <c r="I10" s="13">
        <f>Июль!$C$23+Июль!$H$23+Июль!$M$23</f>
        <v>1</v>
      </c>
      <c r="J10" s="13">
        <f>Август!$C$23+Август!$H$23+Август!$M$23</f>
        <v>1</v>
      </c>
      <c r="K10" s="13">
        <f>сентябрь!$C$23+сентябрь!$H$23+сентябрь!$M$23</f>
        <v>1</v>
      </c>
      <c r="L10" s="13">
        <f>октябрь!$C$23+октябрь!$H$23+октябрь!$M$23</f>
        <v>1</v>
      </c>
      <c r="M10" s="13">
        <f>ноябрь!$C$23+ноябрь!$H$23+ноябрь!$M$23</f>
        <v>1</v>
      </c>
      <c r="N10" s="13">
        <f>декабрь!$C$23+декабрь!$H$23+декабрь!$M$23</f>
        <v>1</v>
      </c>
    </row>
    <row r="11" spans="1:15" ht="15.75" thickBot="1" x14ac:dyDescent="0.3">
      <c r="A11" s="10" t="s">
        <v>46</v>
      </c>
      <c r="B11" s="10" t="s">
        <v>47</v>
      </c>
      <c r="C11" s="13">
        <f>Январь!$D$23+Январь!$I$23+Январь!$N$23</f>
        <v>136</v>
      </c>
      <c r="D11" s="13">
        <f>Февраль!$D$23+Февраль!$I$23+Февраль!$N$23</f>
        <v>134</v>
      </c>
      <c r="E11" s="13">
        <f>Март!$D$23+Март!$I$23+Март!$N$23</f>
        <v>136</v>
      </c>
      <c r="F11" s="13">
        <f>Апрель!$D$23+Апрель!$I$23+Апрель!$N$23</f>
        <v>136</v>
      </c>
      <c r="G11" s="13">
        <f>май!$D$23+май!$I$23+май!$N$23</f>
        <v>30</v>
      </c>
      <c r="H11" s="13">
        <f>июнь!$D$23+июнь!$I$23+июнь!$N$23</f>
        <v>30</v>
      </c>
      <c r="I11" s="13">
        <f>Июль!$D$23+Июль!$I$23+Июль!$N$23</f>
        <v>35</v>
      </c>
      <c r="J11" s="13">
        <f>Август!$D$23+Август!$I$23+Август!$N$23</f>
        <v>30</v>
      </c>
      <c r="K11" s="13">
        <f>сентябрь!$D$23+сентябрь!$I$23+сентябрь!$N$23</f>
        <v>30</v>
      </c>
      <c r="L11" s="13">
        <f>октябрь!$D$23+октябрь!$I$23+октябрь!$N$23</f>
        <v>30</v>
      </c>
      <c r="M11" s="13">
        <f>ноябрь!$D$23+ноябрь!$I$23+ноябрь!$N$23</f>
        <v>30</v>
      </c>
      <c r="N11" s="13">
        <f>декабрь!$D$23+декабрь!$I$23+декабрь!$N$23</f>
        <v>30</v>
      </c>
    </row>
    <row r="12" spans="1:15" ht="15.75" thickBot="1" x14ac:dyDescent="0.3">
      <c r="A12" s="10" t="s">
        <v>48</v>
      </c>
      <c r="B12" s="10" t="s">
        <v>49</v>
      </c>
      <c r="C12" s="13">
        <f>Январь!$E$23+Январь!$J$23+Январь!$O$23</f>
        <v>4464</v>
      </c>
      <c r="D12" s="13">
        <f>Февраль!$E$23+Февраль!$J$23+Февраль!$O$23</f>
        <v>4437</v>
      </c>
      <c r="E12" s="13">
        <f>Март!$E$23+Март!$J$23+Март!$O$23</f>
        <v>4447</v>
      </c>
      <c r="F12" s="13">
        <f>Апрель!$E$23+Апрель!$J$23+Апрель!$O$23</f>
        <v>4456</v>
      </c>
      <c r="G12" s="13">
        <f>май!$E$23+май!$J$23+май!$O$23</f>
        <v>1918</v>
      </c>
      <c r="H12" s="13">
        <f>июнь!$E$23+июнь!$J$23+июнь!$O$23</f>
        <v>1922</v>
      </c>
      <c r="I12" s="13">
        <f>Июль!$E$23+Июль!$J$23+Июль!$O$23</f>
        <v>2417</v>
      </c>
      <c r="J12" s="13">
        <f>Август!$E$23+Август!$J$23+Август!$O$23</f>
        <v>1929</v>
      </c>
      <c r="K12" s="13">
        <f>сентябрь!$E$23+сентябрь!$J$23+сентябрь!$O$23</f>
        <v>1975</v>
      </c>
      <c r="L12" s="13">
        <f>октябрь!$E$23+октябрь!$J$23+октябрь!$O$23</f>
        <v>1985</v>
      </c>
      <c r="M12" s="13">
        <f>ноябрь!$E$23+ноябрь!$J$23+ноябрь!$O$23</f>
        <v>1988</v>
      </c>
      <c r="N12" s="13">
        <f>декабрь!$E$23+декабрь!$J$23+декабрь!$O$23</f>
        <v>2001</v>
      </c>
    </row>
    <row r="13" spans="1:15" ht="15.75" thickBot="1" x14ac:dyDescent="0.3">
      <c r="A13" s="10" t="s">
        <v>50</v>
      </c>
      <c r="B13" s="10" t="s">
        <v>51</v>
      </c>
      <c r="C13" s="13">
        <f>Январь!$F$23+Январь!$K$23+Январь!$P$23</f>
        <v>164054</v>
      </c>
      <c r="D13" s="13">
        <f>Февраль!$F$23+Февраль!$K$23+Февраль!$P$23</f>
        <v>162973</v>
      </c>
      <c r="E13" s="13">
        <f>Март!$F$23+Март!$K$23+Март!$P$23</f>
        <v>163009</v>
      </c>
      <c r="F13" s="13">
        <f>Апрель!$F$23+Апрель!$K$23+Апрель!$P$23</f>
        <v>162854</v>
      </c>
      <c r="G13" s="13">
        <f>май!$F$23+май!$K$23+май!$P$23</f>
        <v>165577</v>
      </c>
      <c r="H13" s="13">
        <f>июнь!F23+июнь!K23+июнь!P23</f>
        <v>165608</v>
      </c>
      <c r="I13" s="13">
        <f>Июль!$F$23+Июль!$K$23+Июль!$P$23</f>
        <v>164501</v>
      </c>
      <c r="J13" s="13">
        <f>Август!$F$23+Август!$K$23+Август!$P$23</f>
        <v>165008</v>
      </c>
      <c r="K13" s="13">
        <f>сентябрь!$F$23+сентябрь!$K$23+сентябрь!$P$23</f>
        <v>165311</v>
      </c>
      <c r="L13" s="13">
        <f>октябрь!$F$23+октябрь!$K$23+октябрь!$P$23</f>
        <v>164588</v>
      </c>
      <c r="M13" s="13">
        <f>ноябрь!$F$23+ноябрь!$K$23+ноябрь!$P$23</f>
        <v>164837</v>
      </c>
      <c r="N13" s="13">
        <f>декабрь!$F$23+декабрь!$K$23+декабрь!$P$23</f>
        <v>164833</v>
      </c>
    </row>
    <row r="16" spans="1:15" x14ac:dyDescent="0.25">
      <c r="I16" s="14"/>
    </row>
    <row r="17" spans="1:9" x14ac:dyDescent="0.25">
      <c r="I17" s="14"/>
    </row>
    <row r="18" spans="1:9" x14ac:dyDescent="0.25">
      <c r="I18" s="14"/>
    </row>
    <row r="23" spans="1:9" ht="46.5" customHeight="1" x14ac:dyDescent="0.25">
      <c r="A23" s="145" t="s">
        <v>52</v>
      </c>
      <c r="B23" s="146"/>
    </row>
  </sheetData>
  <mergeCells count="4">
    <mergeCell ref="A2:I2"/>
    <mergeCell ref="A4:C4"/>
    <mergeCell ref="C8:N8"/>
    <mergeCell ref="A23:B23"/>
  </mergeCells>
  <hyperlinks>
    <hyperlink ref="C9" location="Январь!A1" display="январь"/>
    <hyperlink ref="D9" location="Февраль!A1" display="февраль"/>
    <hyperlink ref="E9" location="Март!A1" display="март"/>
    <hyperlink ref="F9" location="Апрель!A1" display="апрель"/>
    <hyperlink ref="G9" location="май!A1" display="май"/>
    <hyperlink ref="H9" location="июнь!A1" display="июнь"/>
    <hyperlink ref="I9" location="Июль!A1" display="июль"/>
    <hyperlink ref="J9" location="Август!A1" display="август"/>
    <hyperlink ref="K9" location="сентябрь!A1" display="сентябрь"/>
    <hyperlink ref="L9" location="октябрь!A1" display="октябрь"/>
    <hyperlink ref="M9" location="ноябрь!A1" display="ноябрь"/>
    <hyperlink ref="N9" location="декабрь!A1" display="декабрь"/>
  </hyperlinks>
  <pageMargins left="0.25" right="0.25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19559</v>
      </c>
      <c r="C5" s="48">
        <f t="shared" ref="C5:P5" si="0">C6+C7</f>
        <v>0</v>
      </c>
      <c r="D5" s="48">
        <f t="shared" si="0"/>
        <v>0</v>
      </c>
      <c r="E5" s="48">
        <f t="shared" si="0"/>
        <v>36</v>
      </c>
      <c r="F5" s="49">
        <f t="shared" si="0"/>
        <v>19523</v>
      </c>
      <c r="G5" s="47">
        <f t="shared" si="0"/>
        <v>5577</v>
      </c>
      <c r="H5" s="48">
        <f t="shared" si="0"/>
        <v>0</v>
      </c>
      <c r="I5" s="48">
        <f t="shared" si="0"/>
        <v>13</v>
      </c>
      <c r="J5" s="48">
        <f t="shared" si="0"/>
        <v>354</v>
      </c>
      <c r="K5" s="49">
        <f t="shared" si="0"/>
        <v>5210</v>
      </c>
      <c r="L5" s="47">
        <f t="shared" si="0"/>
        <v>3305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3305</v>
      </c>
      <c r="Q5" s="86">
        <f>G5+B5+L5</f>
        <v>28441</v>
      </c>
      <c r="R5" s="90"/>
      <c r="S5" s="93"/>
      <c r="T5" s="94"/>
      <c r="U5" s="5">
        <f>Q5-Август!Q5</f>
        <v>181</v>
      </c>
    </row>
    <row r="6" spans="1:21" s="6" customFormat="1" x14ac:dyDescent="0.25">
      <c r="A6" s="81" t="s">
        <v>2</v>
      </c>
      <c r="B6" s="28">
        <f>C6+D6+E6+F6</f>
        <v>8484</v>
      </c>
      <c r="C6" s="17"/>
      <c r="D6" s="17"/>
      <c r="E6" s="17">
        <v>14</v>
      </c>
      <c r="F6" s="29">
        <v>8470</v>
      </c>
      <c r="G6" s="28">
        <f>H6+I6+J6+K6</f>
        <v>4001</v>
      </c>
      <c r="H6" s="17"/>
      <c r="I6" s="17">
        <v>13</v>
      </c>
      <c r="J6" s="17">
        <v>274</v>
      </c>
      <c r="K6" s="29">
        <v>3714</v>
      </c>
      <c r="L6" s="28">
        <f>M6+N6+O6+P6</f>
        <v>2429</v>
      </c>
      <c r="M6" s="17"/>
      <c r="N6" s="17"/>
      <c r="O6" s="17"/>
      <c r="P6" s="29">
        <v>2429</v>
      </c>
      <c r="Q6" s="43">
        <f>G6+B6+L6</f>
        <v>14914</v>
      </c>
      <c r="R6" s="64"/>
      <c r="S6" s="53"/>
      <c r="T6" s="60"/>
      <c r="U6" s="5">
        <f>Q6-Август!Q6</f>
        <v>159</v>
      </c>
    </row>
    <row r="7" spans="1:21" s="15" customFormat="1" x14ac:dyDescent="0.25">
      <c r="A7" s="81" t="s">
        <v>3</v>
      </c>
      <c r="B7" s="28">
        <f>C7+D7+E7+F7</f>
        <v>11075</v>
      </c>
      <c r="C7" s="4"/>
      <c r="D7" s="4"/>
      <c r="E7" s="4">
        <v>22</v>
      </c>
      <c r="F7" s="30">
        <v>11053</v>
      </c>
      <c r="G7" s="28">
        <f>H7+I7+J7+K7</f>
        <v>1576</v>
      </c>
      <c r="H7" s="4"/>
      <c r="I7" s="4"/>
      <c r="J7" s="4">
        <v>80</v>
      </c>
      <c r="K7" s="30">
        <v>1496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13527</v>
      </c>
      <c r="R7" s="65"/>
      <c r="S7" s="53"/>
      <c r="T7" s="66"/>
      <c r="U7" s="5">
        <f>Q7-Август!Q7</f>
        <v>22</v>
      </c>
    </row>
    <row r="8" spans="1:21" s="5" customFormat="1" x14ac:dyDescent="0.25">
      <c r="A8" s="82" t="s">
        <v>4</v>
      </c>
      <c r="B8" s="26">
        <f>B9+B10</f>
        <v>16679</v>
      </c>
      <c r="C8" s="1">
        <f t="shared" ref="C8:P8" si="2">C9+C10</f>
        <v>0</v>
      </c>
      <c r="D8" s="1">
        <f t="shared" si="2"/>
        <v>0</v>
      </c>
      <c r="E8" s="1">
        <f t="shared" si="2"/>
        <v>99</v>
      </c>
      <c r="F8" s="27">
        <f t="shared" si="2"/>
        <v>16580</v>
      </c>
      <c r="G8" s="26">
        <f t="shared" si="2"/>
        <v>2122</v>
      </c>
      <c r="H8" s="1">
        <f t="shared" si="2"/>
        <v>0</v>
      </c>
      <c r="I8" s="1">
        <f t="shared" si="2"/>
        <v>7</v>
      </c>
      <c r="J8" s="1">
        <f t="shared" si="2"/>
        <v>441</v>
      </c>
      <c r="K8" s="27">
        <f t="shared" si="2"/>
        <v>1674</v>
      </c>
      <c r="L8" s="26">
        <f t="shared" si="2"/>
        <v>692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692</v>
      </c>
      <c r="Q8" s="42">
        <f t="shared" si="1"/>
        <v>19493</v>
      </c>
      <c r="R8" s="64"/>
      <c r="S8" s="53"/>
      <c r="T8" s="60"/>
      <c r="U8" s="5">
        <f>Q8-Август!Q8</f>
        <v>43</v>
      </c>
    </row>
    <row r="9" spans="1:21" s="6" customFormat="1" x14ac:dyDescent="0.25">
      <c r="A9" s="81" t="s">
        <v>5</v>
      </c>
      <c r="B9" s="28">
        <f>C9+D9+E9+F9</f>
        <v>10236</v>
      </c>
      <c r="C9" s="17"/>
      <c r="D9" s="17"/>
      <c r="E9" s="17">
        <v>90</v>
      </c>
      <c r="F9" s="29">
        <v>10146</v>
      </c>
      <c r="G9" s="28">
        <f t="shared" ref="G9:G10" si="3">H9+I9+J9+K9</f>
        <v>1073</v>
      </c>
      <c r="H9" s="17"/>
      <c r="I9" s="17">
        <v>7</v>
      </c>
      <c r="J9" s="17">
        <v>330</v>
      </c>
      <c r="K9" s="29">
        <v>736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11423</v>
      </c>
      <c r="R9" s="64"/>
      <c r="S9" s="53"/>
      <c r="T9" s="60"/>
      <c r="U9" s="5">
        <f>Q9-Август!Q9</f>
        <v>34</v>
      </c>
    </row>
    <row r="10" spans="1:21" s="6" customFormat="1" x14ac:dyDescent="0.25">
      <c r="A10" s="81" t="s">
        <v>6</v>
      </c>
      <c r="B10" s="28">
        <f>C10+D10+E10+F10</f>
        <v>6443</v>
      </c>
      <c r="C10" s="17"/>
      <c r="D10" s="17"/>
      <c r="E10" s="17">
        <v>9</v>
      </c>
      <c r="F10" s="29">
        <v>6434</v>
      </c>
      <c r="G10" s="28">
        <f t="shared" si="3"/>
        <v>1049</v>
      </c>
      <c r="H10" s="17"/>
      <c r="I10" s="17"/>
      <c r="J10" s="17">
        <v>111</v>
      </c>
      <c r="K10" s="29">
        <v>938</v>
      </c>
      <c r="L10" s="28">
        <f t="shared" si="4"/>
        <v>578</v>
      </c>
      <c r="M10" s="17"/>
      <c r="N10" s="17"/>
      <c r="O10" s="17"/>
      <c r="P10" s="29">
        <v>578</v>
      </c>
      <c r="Q10" s="43">
        <f t="shared" si="1"/>
        <v>8070</v>
      </c>
      <c r="R10" s="64"/>
      <c r="S10" s="53"/>
      <c r="T10" s="60"/>
      <c r="U10" s="5">
        <f>Q10-Август!Q10</f>
        <v>9</v>
      </c>
    </row>
    <row r="11" spans="1:21" s="5" customFormat="1" x14ac:dyDescent="0.25">
      <c r="A11" s="83" t="s">
        <v>7</v>
      </c>
      <c r="B11" s="26">
        <f t="shared" ref="B11:O11" si="5">B12+B13</f>
        <v>26209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26202</v>
      </c>
      <c r="G11" s="26">
        <f t="shared" si="5"/>
        <v>2486</v>
      </c>
      <c r="H11" s="1">
        <f t="shared" si="5"/>
        <v>0</v>
      </c>
      <c r="I11" s="1">
        <f t="shared" si="5"/>
        <v>0</v>
      </c>
      <c r="J11" s="1">
        <f t="shared" si="5"/>
        <v>221</v>
      </c>
      <c r="K11" s="27">
        <f t="shared" si="5"/>
        <v>2265</v>
      </c>
      <c r="L11" s="26">
        <f t="shared" si="5"/>
        <v>527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527</v>
      </c>
      <c r="Q11" s="42">
        <f t="shared" si="1"/>
        <v>29222</v>
      </c>
      <c r="R11" s="64"/>
      <c r="S11" s="53"/>
      <c r="T11" s="60"/>
      <c r="U11" s="5">
        <f>Q11-Август!Q11</f>
        <v>17</v>
      </c>
    </row>
    <row r="12" spans="1:21" s="6" customFormat="1" x14ac:dyDescent="0.25">
      <c r="A12" s="84" t="s">
        <v>8</v>
      </c>
      <c r="B12" s="28">
        <f>C12+D12+E12+F12</f>
        <v>14107</v>
      </c>
      <c r="C12" s="17"/>
      <c r="D12" s="17"/>
      <c r="E12" s="17">
        <v>6</v>
      </c>
      <c r="F12" s="29">
        <v>14101</v>
      </c>
      <c r="G12" s="28">
        <f>H12+I12+J12+K12</f>
        <v>1360</v>
      </c>
      <c r="H12" s="17"/>
      <c r="I12" s="17"/>
      <c r="J12" s="17">
        <v>99</v>
      </c>
      <c r="K12" s="29">
        <v>1261</v>
      </c>
      <c r="L12" s="28">
        <f t="shared" ref="L12:L14" si="6">M12+N12+O12+P12</f>
        <v>253</v>
      </c>
      <c r="M12" s="17"/>
      <c r="N12" s="17"/>
      <c r="O12" s="17"/>
      <c r="P12" s="29">
        <v>253</v>
      </c>
      <c r="Q12" s="43">
        <f t="shared" si="1"/>
        <v>15720</v>
      </c>
      <c r="R12" s="64"/>
      <c r="S12" s="53"/>
      <c r="T12" s="60"/>
      <c r="U12" s="5">
        <f>Q12-Август!Q12</f>
        <v>13</v>
      </c>
    </row>
    <row r="13" spans="1:21" s="6" customFormat="1" x14ac:dyDescent="0.25">
      <c r="A13" s="84" t="s">
        <v>9</v>
      </c>
      <c r="B13" s="28">
        <f>C13+D13+E13+F13</f>
        <v>12102</v>
      </c>
      <c r="C13" s="17"/>
      <c r="D13" s="17"/>
      <c r="E13" s="17">
        <v>1</v>
      </c>
      <c r="F13" s="29">
        <v>12101</v>
      </c>
      <c r="G13" s="28">
        <f t="shared" ref="G13:G14" si="7">H13+I13+J13+K13</f>
        <v>1126</v>
      </c>
      <c r="H13" s="17"/>
      <c r="I13" s="17"/>
      <c r="J13" s="17">
        <v>122</v>
      </c>
      <c r="K13" s="29">
        <v>1004</v>
      </c>
      <c r="L13" s="28">
        <f t="shared" si="6"/>
        <v>274</v>
      </c>
      <c r="M13" s="17"/>
      <c r="N13" s="17"/>
      <c r="O13" s="17"/>
      <c r="P13" s="29">
        <v>274</v>
      </c>
      <c r="Q13" s="43">
        <f t="shared" si="1"/>
        <v>13502</v>
      </c>
      <c r="R13" s="64"/>
      <c r="S13" s="53"/>
      <c r="T13" s="60"/>
      <c r="U13" s="5">
        <f>Q13-Август!Q13</f>
        <v>4</v>
      </c>
    </row>
    <row r="14" spans="1:21" s="16" customFormat="1" x14ac:dyDescent="0.25">
      <c r="A14" s="83" t="s">
        <v>10</v>
      </c>
      <c r="B14" s="31">
        <f>C14+D14+E14+F14</f>
        <v>10360</v>
      </c>
      <c r="C14" s="3"/>
      <c r="D14" s="3"/>
      <c r="E14" s="3">
        <v>6</v>
      </c>
      <c r="F14" s="32">
        <v>10354</v>
      </c>
      <c r="G14" s="31">
        <f t="shared" si="7"/>
        <v>1931</v>
      </c>
      <c r="H14" s="3"/>
      <c r="I14" s="3">
        <v>7</v>
      </c>
      <c r="J14" s="3">
        <v>236</v>
      </c>
      <c r="K14" s="32">
        <v>1688</v>
      </c>
      <c r="L14" s="31">
        <f t="shared" si="6"/>
        <v>580</v>
      </c>
      <c r="M14" s="3"/>
      <c r="N14" s="3"/>
      <c r="O14" s="3"/>
      <c r="P14" s="32">
        <v>580</v>
      </c>
      <c r="Q14" s="44">
        <f t="shared" si="1"/>
        <v>12871</v>
      </c>
      <c r="R14" s="67"/>
      <c r="S14" s="53"/>
      <c r="T14" s="68"/>
      <c r="U14" s="5">
        <f>Q14-Август!Q14</f>
        <v>20</v>
      </c>
    </row>
    <row r="15" spans="1:21" s="5" customFormat="1" x14ac:dyDescent="0.25">
      <c r="A15" s="82" t="s">
        <v>11</v>
      </c>
      <c r="B15" s="26">
        <f t="shared" ref="B15:P15" si="8">B16+B17</f>
        <v>15858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7">
        <f t="shared" si="8"/>
        <v>15853</v>
      </c>
      <c r="G15" s="26">
        <f t="shared" si="8"/>
        <v>2025</v>
      </c>
      <c r="H15" s="1">
        <f t="shared" si="8"/>
        <v>0</v>
      </c>
      <c r="I15" s="1">
        <f t="shared" si="8"/>
        <v>0</v>
      </c>
      <c r="J15" s="1">
        <f t="shared" si="8"/>
        <v>234</v>
      </c>
      <c r="K15" s="27">
        <f t="shared" si="8"/>
        <v>1791</v>
      </c>
      <c r="L15" s="26">
        <f t="shared" si="8"/>
        <v>660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656</v>
      </c>
      <c r="Q15" s="42">
        <f t="shared" si="1"/>
        <v>18543</v>
      </c>
      <c r="R15" s="64"/>
      <c r="S15" s="53"/>
      <c r="T15" s="60"/>
      <c r="U15" s="5">
        <f>Q15-Август!Q15</f>
        <v>8</v>
      </c>
    </row>
    <row r="16" spans="1:21" s="6" customFormat="1" x14ac:dyDescent="0.25">
      <c r="A16" s="81" t="s">
        <v>12</v>
      </c>
      <c r="B16" s="28">
        <f>C16+D16+E16+F16</f>
        <v>2937</v>
      </c>
      <c r="C16" s="17"/>
      <c r="D16" s="17"/>
      <c r="E16" s="17">
        <v>5</v>
      </c>
      <c r="F16" s="29">
        <v>2932</v>
      </c>
      <c r="G16" s="28">
        <f t="shared" ref="G16:G20" si="9">H16+I16+J16+K16</f>
        <v>782</v>
      </c>
      <c r="H16" s="17"/>
      <c r="I16" s="17"/>
      <c r="J16" s="17">
        <v>129</v>
      </c>
      <c r="K16" s="29">
        <v>653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4070</v>
      </c>
      <c r="R16" s="64"/>
      <c r="S16" s="53"/>
      <c r="T16" s="60"/>
      <c r="U16" s="5">
        <f>Q16-Август!Q16</f>
        <v>5</v>
      </c>
    </row>
    <row r="17" spans="1:21" s="6" customFormat="1" x14ac:dyDescent="0.25">
      <c r="A17" s="84" t="s">
        <v>13</v>
      </c>
      <c r="B17" s="28">
        <f>C17+D17+E17+F17</f>
        <v>12921</v>
      </c>
      <c r="C17" s="17"/>
      <c r="D17" s="17"/>
      <c r="E17" s="17"/>
      <c r="F17" s="29">
        <v>12921</v>
      </c>
      <c r="G17" s="28">
        <f t="shared" si="9"/>
        <v>1243</v>
      </c>
      <c r="H17" s="17"/>
      <c r="I17" s="17"/>
      <c r="J17" s="17">
        <v>105</v>
      </c>
      <c r="K17" s="29">
        <v>1138</v>
      </c>
      <c r="L17" s="28">
        <f t="shared" si="10"/>
        <v>309</v>
      </c>
      <c r="M17" s="17"/>
      <c r="N17" s="17"/>
      <c r="O17" s="17"/>
      <c r="P17" s="29">
        <v>309</v>
      </c>
      <c r="Q17" s="43">
        <f t="shared" si="1"/>
        <v>14473</v>
      </c>
      <c r="R17" s="64"/>
      <c r="S17" s="53"/>
      <c r="T17" s="60"/>
      <c r="U17" s="5">
        <f>Q17-Август!Q17</f>
        <v>3</v>
      </c>
    </row>
    <row r="18" spans="1:21" s="7" customFormat="1" x14ac:dyDescent="0.25">
      <c r="A18" s="83" t="s">
        <v>14</v>
      </c>
      <c r="B18" s="31">
        <f t="shared" ref="B18:B22" si="11">C18+D18+E18+F18</f>
        <v>17862</v>
      </c>
      <c r="C18" s="1"/>
      <c r="D18" s="1"/>
      <c r="E18" s="1">
        <v>3</v>
      </c>
      <c r="F18" s="27">
        <v>17859</v>
      </c>
      <c r="G18" s="31">
        <f t="shared" si="9"/>
        <v>2070</v>
      </c>
      <c r="H18" s="1">
        <v>1</v>
      </c>
      <c r="I18" s="1">
        <v>2</v>
      </c>
      <c r="J18" s="1">
        <v>145</v>
      </c>
      <c r="K18" s="27">
        <v>1922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20077</v>
      </c>
      <c r="R18" s="64"/>
      <c r="S18" s="53"/>
      <c r="T18" s="69"/>
      <c r="U18" s="5">
        <f>Q18-Август!Q18</f>
        <v>-3</v>
      </c>
    </row>
    <row r="19" spans="1:21" s="16" customFormat="1" x14ac:dyDescent="0.25">
      <c r="A19" s="83" t="s">
        <v>15</v>
      </c>
      <c r="B19" s="31">
        <f t="shared" si="11"/>
        <v>14582</v>
      </c>
      <c r="C19" s="3"/>
      <c r="D19" s="3"/>
      <c r="E19" s="3">
        <v>6</v>
      </c>
      <c r="F19" s="32">
        <v>14576</v>
      </c>
      <c r="G19" s="31">
        <f t="shared" si="9"/>
        <v>1479</v>
      </c>
      <c r="H19" s="3"/>
      <c r="I19" s="3">
        <v>1</v>
      </c>
      <c r="J19" s="3">
        <v>27</v>
      </c>
      <c r="K19" s="32">
        <v>1451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16803</v>
      </c>
      <c r="R19" s="67"/>
      <c r="S19" s="53"/>
      <c r="T19" s="68"/>
      <c r="U19" s="5">
        <f>Q19-Август!Q19</f>
        <v>68</v>
      </c>
    </row>
    <row r="20" spans="1:21" s="7" customFormat="1" x14ac:dyDescent="0.25">
      <c r="A20" s="82" t="s">
        <v>16</v>
      </c>
      <c r="B20" s="31">
        <f t="shared" si="11"/>
        <v>13080</v>
      </c>
      <c r="C20" s="3"/>
      <c r="D20" s="3"/>
      <c r="E20" s="3">
        <v>2</v>
      </c>
      <c r="F20" s="32">
        <v>13078</v>
      </c>
      <c r="G20" s="31">
        <f t="shared" si="9"/>
        <v>1170</v>
      </c>
      <c r="H20" s="1"/>
      <c r="I20" s="1"/>
      <c r="J20" s="1">
        <v>124</v>
      </c>
      <c r="K20" s="27">
        <v>1046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14517</v>
      </c>
      <c r="R20" s="70"/>
      <c r="S20" s="53"/>
      <c r="T20" s="69"/>
      <c r="U20" s="5">
        <f>Q20-Август!Q20</f>
        <v>19</v>
      </c>
    </row>
    <row r="21" spans="1:21" s="7" customFormat="1" x14ac:dyDescent="0.25">
      <c r="A21" s="82" t="s">
        <v>17</v>
      </c>
      <c r="B21" s="31">
        <f t="shared" si="11"/>
        <v>4738</v>
      </c>
      <c r="C21" s="1"/>
      <c r="D21" s="1"/>
      <c r="E21" s="1"/>
      <c r="F21" s="27">
        <v>4738</v>
      </c>
      <c r="G21" s="31">
        <f>H21+I21+J21+K21</f>
        <v>605</v>
      </c>
      <c r="H21" s="1"/>
      <c r="I21" s="1"/>
      <c r="J21" s="1">
        <v>19</v>
      </c>
      <c r="K21" s="27">
        <v>586</v>
      </c>
      <c r="L21" s="31">
        <f>M21+N21+O21+P21</f>
        <v>259</v>
      </c>
      <c r="M21" s="1"/>
      <c r="N21" s="1"/>
      <c r="O21" s="1"/>
      <c r="P21" s="27">
        <v>259</v>
      </c>
      <c r="Q21" s="44">
        <f t="shared" si="1"/>
        <v>5602</v>
      </c>
      <c r="R21" s="70"/>
      <c r="S21" s="53"/>
      <c r="T21" s="69"/>
      <c r="U21" s="5">
        <f>Q21-Август!Q21</f>
        <v>4</v>
      </c>
    </row>
    <row r="22" spans="1:21" s="7" customFormat="1" x14ac:dyDescent="0.25">
      <c r="A22" s="82" t="s">
        <v>18</v>
      </c>
      <c r="B22" s="31">
        <f t="shared" si="11"/>
        <v>1415</v>
      </c>
      <c r="C22" s="1"/>
      <c r="D22" s="1"/>
      <c r="E22" s="1"/>
      <c r="F22" s="27">
        <v>1415</v>
      </c>
      <c r="G22" s="31">
        <f t="shared" ref="G22" si="12">H22+I22+J22+K22</f>
        <v>245</v>
      </c>
      <c r="H22" s="1"/>
      <c r="I22" s="1"/>
      <c r="J22" s="1">
        <v>6</v>
      </c>
      <c r="K22" s="27">
        <v>239</v>
      </c>
      <c r="L22" s="31">
        <f t="shared" ref="L22" si="13">M22+N22+O22+P22</f>
        <v>88</v>
      </c>
      <c r="M22" s="1"/>
      <c r="N22" s="1"/>
      <c r="O22" s="1"/>
      <c r="P22" s="27">
        <v>88</v>
      </c>
      <c r="Q22" s="44">
        <f t="shared" si="1"/>
        <v>1748</v>
      </c>
      <c r="R22" s="70"/>
      <c r="S22" s="53"/>
      <c r="T22" s="69"/>
      <c r="U22" s="5">
        <f>Q22-Август!Q22</f>
        <v>-8</v>
      </c>
    </row>
    <row r="23" spans="1:21" ht="16.5" thickBot="1" x14ac:dyDescent="0.3">
      <c r="A23" s="85" t="s">
        <v>24</v>
      </c>
      <c r="B23" s="33">
        <f>B5+B8+B11+B14+B15+B18+B19+B20+B21+B22</f>
        <v>140342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164</v>
      </c>
      <c r="F23" s="35">
        <f t="shared" si="14"/>
        <v>140178</v>
      </c>
      <c r="G23" s="33">
        <f t="shared" si="14"/>
        <v>19710</v>
      </c>
      <c r="H23" s="34">
        <f t="shared" si="14"/>
        <v>1</v>
      </c>
      <c r="I23" s="34">
        <f t="shared" si="14"/>
        <v>30</v>
      </c>
      <c r="J23" s="34">
        <f t="shared" si="14"/>
        <v>1807</v>
      </c>
      <c r="K23" s="35">
        <f t="shared" si="14"/>
        <v>17872</v>
      </c>
      <c r="L23" s="33">
        <f t="shared" si="14"/>
        <v>7265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7261</v>
      </c>
      <c r="Q23" s="45">
        <f>G23+B23+L23</f>
        <v>167317</v>
      </c>
      <c r="R23" s="71"/>
      <c r="S23" s="72"/>
      <c r="T23" s="73"/>
      <c r="U23" s="5">
        <f>Q23-Август!Q23</f>
        <v>349</v>
      </c>
    </row>
    <row r="24" spans="1:21" x14ac:dyDescent="0.25">
      <c r="B24"/>
      <c r="Q24" s="52">
        <f>Q23-K23-J23-I23-H23-F23-E23-D23-C23-M23-N23-O23-P23</f>
        <v>0</v>
      </c>
      <c r="U24" s="5">
        <f>Q24-Август!Q24</f>
        <v>0</v>
      </c>
    </row>
    <row r="25" spans="1:21" x14ac:dyDescent="0.25">
      <c r="F25" s="23"/>
      <c r="K25" s="23"/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47" priority="12" operator="equal">
      <formula>0</formula>
    </cfRule>
  </conditionalFormatting>
  <conditionalFormatting sqref="Q5:Q12 Q19:Q21 Q23 Q14:Q17">
    <cfRule type="cellIs" dxfId="46" priority="11" operator="equal">
      <formula>0</formula>
    </cfRule>
  </conditionalFormatting>
  <conditionalFormatting sqref="L5:L12 L19:L21 L23 L14:L17">
    <cfRule type="cellIs" dxfId="45" priority="10" operator="equal">
      <formula>0</formula>
    </cfRule>
  </conditionalFormatting>
  <conditionalFormatting sqref="B18 G18">
    <cfRule type="cellIs" dxfId="44" priority="9" operator="equal">
      <formula>0</formula>
    </cfRule>
  </conditionalFormatting>
  <conditionalFormatting sqref="Q18">
    <cfRule type="cellIs" dxfId="43" priority="8" operator="equal">
      <formula>0</formula>
    </cfRule>
  </conditionalFormatting>
  <conditionalFormatting sqref="L18">
    <cfRule type="cellIs" dxfId="42" priority="7" operator="equal">
      <formula>0</formula>
    </cfRule>
  </conditionalFormatting>
  <conditionalFormatting sqref="B22 G22">
    <cfRule type="cellIs" dxfId="41" priority="6" operator="equal">
      <formula>0</formula>
    </cfRule>
  </conditionalFormatting>
  <conditionalFormatting sqref="Q22">
    <cfRule type="cellIs" dxfId="40" priority="5" operator="equal">
      <formula>0</formula>
    </cfRule>
  </conditionalFormatting>
  <conditionalFormatting sqref="L22">
    <cfRule type="cellIs" dxfId="39" priority="4" operator="equal">
      <formula>0</formula>
    </cfRule>
  </conditionalFormatting>
  <conditionalFormatting sqref="B13 G13">
    <cfRule type="cellIs" dxfId="38" priority="3" operator="equal">
      <formula>0</formula>
    </cfRule>
  </conditionalFormatting>
  <conditionalFormatting sqref="Q13">
    <cfRule type="cellIs" dxfId="37" priority="2" operator="equal">
      <formula>0</formula>
    </cfRule>
  </conditionalFormatting>
  <conditionalFormatting sqref="L13">
    <cfRule type="cellIs" dxfId="36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Normal="100" workbookViewId="0">
      <selection activeCell="H30" sqref="H30:H31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1" customWidth="1"/>
    <col min="19" max="20" width="13.42578125" customWidth="1"/>
    <col min="22" max="22" width="80.140625" customWidth="1"/>
  </cols>
  <sheetData>
    <row r="1" spans="1:22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2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2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2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2" s="5" customFormat="1" x14ac:dyDescent="0.25">
      <c r="A5" s="80" t="s">
        <v>1</v>
      </c>
      <c r="B5" s="47">
        <f>B6+B7</f>
        <v>19527</v>
      </c>
      <c r="C5" s="48">
        <f t="shared" ref="C5:P5" si="0">C6+C7</f>
        <v>0</v>
      </c>
      <c r="D5" s="48">
        <f t="shared" si="0"/>
        <v>0</v>
      </c>
      <c r="E5" s="48">
        <f t="shared" si="0"/>
        <v>35</v>
      </c>
      <c r="F5" s="49">
        <f t="shared" si="0"/>
        <v>19492</v>
      </c>
      <c r="G5" s="47">
        <f t="shared" si="0"/>
        <v>5593</v>
      </c>
      <c r="H5" s="48">
        <f t="shared" si="0"/>
        <v>0</v>
      </c>
      <c r="I5" s="48">
        <f t="shared" si="0"/>
        <v>13</v>
      </c>
      <c r="J5" s="48">
        <f t="shared" si="0"/>
        <v>359</v>
      </c>
      <c r="K5" s="49">
        <f t="shared" si="0"/>
        <v>5221</v>
      </c>
      <c r="L5" s="47">
        <f t="shared" si="0"/>
        <v>3305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3305</v>
      </c>
      <c r="Q5" s="86">
        <f>G5+B5+L5</f>
        <v>28425</v>
      </c>
      <c r="R5" s="90"/>
      <c r="S5" s="93"/>
      <c r="T5" s="94"/>
      <c r="U5" s="5">
        <f>Q5-сентябрь!Q5</f>
        <v>-16</v>
      </c>
    </row>
    <row r="6" spans="1:22" s="6" customFormat="1" x14ac:dyDescent="0.25">
      <c r="A6" s="81" t="s">
        <v>2</v>
      </c>
      <c r="B6" s="28">
        <f>C6+D6+E6+F6</f>
        <v>8443</v>
      </c>
      <c r="C6" s="17"/>
      <c r="D6" s="17"/>
      <c r="E6" s="17">
        <v>14</v>
      </c>
      <c r="F6" s="29">
        <v>8429</v>
      </c>
      <c r="G6" s="28">
        <f>H6+I6+J6+K6</f>
        <v>4015</v>
      </c>
      <c r="H6" s="17">
        <v>0</v>
      </c>
      <c r="I6" s="17">
        <v>13</v>
      </c>
      <c r="J6" s="17">
        <v>279</v>
      </c>
      <c r="K6" s="29">
        <v>3723</v>
      </c>
      <c r="L6" s="28">
        <f>M6+N6+O6+P6</f>
        <v>2429</v>
      </c>
      <c r="M6" s="17"/>
      <c r="N6" s="17"/>
      <c r="O6" s="17">
        <v>0</v>
      </c>
      <c r="P6" s="29">
        <v>2429</v>
      </c>
      <c r="Q6" s="43">
        <f>G6+B6+L6</f>
        <v>14887</v>
      </c>
      <c r="R6" s="64"/>
      <c r="S6" s="53"/>
      <c r="T6" s="60"/>
      <c r="U6" s="5">
        <f>Q6-сентябрь!Q6</f>
        <v>-27</v>
      </c>
    </row>
    <row r="7" spans="1:22" s="15" customFormat="1" x14ac:dyDescent="0.25">
      <c r="A7" s="81" t="s">
        <v>3</v>
      </c>
      <c r="B7" s="28">
        <f>C7+D7+E7+F7</f>
        <v>11084</v>
      </c>
      <c r="C7" s="4"/>
      <c r="D7" s="4"/>
      <c r="E7" s="4">
        <v>21</v>
      </c>
      <c r="F7" s="30">
        <v>11063</v>
      </c>
      <c r="G7" s="28">
        <f>H7+I7+J7+K7</f>
        <v>1578</v>
      </c>
      <c r="H7" s="4">
        <v>0</v>
      </c>
      <c r="I7" s="4">
        <v>0</v>
      </c>
      <c r="J7" s="4">
        <v>80</v>
      </c>
      <c r="K7" s="30">
        <v>1498</v>
      </c>
      <c r="L7" s="28">
        <f>M7+N7+O7+P7</f>
        <v>876</v>
      </c>
      <c r="M7" s="4"/>
      <c r="N7" s="4"/>
      <c r="O7" s="4">
        <v>0</v>
      </c>
      <c r="P7" s="30">
        <v>876</v>
      </c>
      <c r="Q7" s="43">
        <f t="shared" ref="Q7:Q22" si="1">G7+B7+L7</f>
        <v>13538</v>
      </c>
      <c r="R7" s="65"/>
      <c r="S7" s="53"/>
      <c r="T7" s="66"/>
      <c r="U7" s="5">
        <f>Q7-сентябрь!Q7</f>
        <v>11</v>
      </c>
    </row>
    <row r="8" spans="1:22" s="5" customFormat="1" x14ac:dyDescent="0.25">
      <c r="A8" s="82" t="s">
        <v>4</v>
      </c>
      <c r="B8" s="26">
        <f>B9+B10</f>
        <v>16713</v>
      </c>
      <c r="C8" s="1">
        <f t="shared" ref="C8:P8" si="2">C9+C10</f>
        <v>0</v>
      </c>
      <c r="D8" s="1">
        <f t="shared" si="2"/>
        <v>0</v>
      </c>
      <c r="E8" s="1">
        <f t="shared" si="2"/>
        <v>98</v>
      </c>
      <c r="F8" s="27">
        <f t="shared" si="2"/>
        <v>16615</v>
      </c>
      <c r="G8" s="26">
        <f t="shared" si="2"/>
        <v>2125</v>
      </c>
      <c r="H8" s="1">
        <f t="shared" si="2"/>
        <v>0</v>
      </c>
      <c r="I8" s="1">
        <f t="shared" si="2"/>
        <v>7</v>
      </c>
      <c r="J8" s="1">
        <f t="shared" si="2"/>
        <v>441</v>
      </c>
      <c r="K8" s="27">
        <f t="shared" si="2"/>
        <v>1677</v>
      </c>
      <c r="L8" s="26">
        <f t="shared" si="2"/>
        <v>692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692</v>
      </c>
      <c r="Q8" s="42">
        <f t="shared" si="1"/>
        <v>19530</v>
      </c>
      <c r="R8" s="64"/>
      <c r="S8" s="53"/>
      <c r="T8" s="60"/>
      <c r="U8" s="5">
        <f>Q8-сентябрь!Q8</f>
        <v>37</v>
      </c>
    </row>
    <row r="9" spans="1:22" s="6" customFormat="1" x14ac:dyDescent="0.25">
      <c r="A9" s="81" t="s">
        <v>5</v>
      </c>
      <c r="B9" s="28">
        <f>C9+D9+E9+F9</f>
        <v>10271</v>
      </c>
      <c r="C9" s="17"/>
      <c r="D9" s="17"/>
      <c r="E9" s="17">
        <v>89</v>
      </c>
      <c r="F9" s="29">
        <v>10182</v>
      </c>
      <c r="G9" s="28">
        <f t="shared" ref="G9:G10" si="3">H9+I9+J9+K9</f>
        <v>1081</v>
      </c>
      <c r="H9" s="17">
        <v>0</v>
      </c>
      <c r="I9" s="17">
        <v>7</v>
      </c>
      <c r="J9" s="17">
        <v>330</v>
      </c>
      <c r="K9" s="29">
        <v>744</v>
      </c>
      <c r="L9" s="28">
        <f t="shared" ref="L9:L10" si="4">M9+N9+O9+P9</f>
        <v>114</v>
      </c>
      <c r="M9" s="17"/>
      <c r="N9" s="17"/>
      <c r="O9" s="17">
        <v>0</v>
      </c>
      <c r="P9" s="29">
        <v>114</v>
      </c>
      <c r="Q9" s="43">
        <f t="shared" si="1"/>
        <v>11466</v>
      </c>
      <c r="R9" s="64"/>
      <c r="S9" s="53"/>
      <c r="T9" s="60"/>
      <c r="U9" s="5">
        <f>Q9-сентябрь!Q9</f>
        <v>43</v>
      </c>
    </row>
    <row r="10" spans="1:22" s="6" customFormat="1" x14ac:dyDescent="0.25">
      <c r="A10" s="81" t="s">
        <v>6</v>
      </c>
      <c r="B10" s="28">
        <f>C10+D10+E10+F10</f>
        <v>6442</v>
      </c>
      <c r="C10" s="17"/>
      <c r="D10" s="17"/>
      <c r="E10" s="17">
        <v>9</v>
      </c>
      <c r="F10" s="29">
        <v>6433</v>
      </c>
      <c r="G10" s="28">
        <f t="shared" si="3"/>
        <v>1044</v>
      </c>
      <c r="H10" s="17">
        <v>0</v>
      </c>
      <c r="I10" s="17">
        <v>0</v>
      </c>
      <c r="J10" s="17">
        <v>111</v>
      </c>
      <c r="K10" s="29">
        <v>933</v>
      </c>
      <c r="L10" s="28">
        <f t="shared" si="4"/>
        <v>578</v>
      </c>
      <c r="M10" s="17"/>
      <c r="N10" s="17"/>
      <c r="O10" s="17">
        <v>0</v>
      </c>
      <c r="P10" s="29">
        <v>578</v>
      </c>
      <c r="Q10" s="43">
        <f t="shared" si="1"/>
        <v>8064</v>
      </c>
      <c r="R10" s="64"/>
      <c r="S10" s="53"/>
      <c r="T10" s="60"/>
      <c r="U10" s="5">
        <f>Q10-сентябрь!Q10</f>
        <v>-6</v>
      </c>
    </row>
    <row r="11" spans="1:22" s="5" customFormat="1" x14ac:dyDescent="0.25">
      <c r="A11" s="83" t="s">
        <v>7</v>
      </c>
      <c r="B11" s="26">
        <f t="shared" ref="B11:O11" si="5">B12+B13</f>
        <v>25405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25398</v>
      </c>
      <c r="G11" s="26">
        <f t="shared" si="5"/>
        <v>2489</v>
      </c>
      <c r="H11" s="1">
        <f t="shared" si="5"/>
        <v>0</v>
      </c>
      <c r="I11" s="1">
        <f t="shared" si="5"/>
        <v>0</v>
      </c>
      <c r="J11" s="1">
        <f t="shared" si="5"/>
        <v>222</v>
      </c>
      <c r="K11" s="27">
        <f t="shared" si="5"/>
        <v>2267</v>
      </c>
      <c r="L11" s="26">
        <f t="shared" si="5"/>
        <v>522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522</v>
      </c>
      <c r="Q11" s="42">
        <f t="shared" si="1"/>
        <v>28416</v>
      </c>
      <c r="R11" s="64"/>
      <c r="S11" s="53"/>
      <c r="T11" s="60"/>
      <c r="U11" s="5">
        <f>Q11-сентябрь!Q11</f>
        <v>-806</v>
      </c>
    </row>
    <row r="12" spans="1:22" s="6" customFormat="1" x14ac:dyDescent="0.25">
      <c r="A12" s="84" t="s">
        <v>8</v>
      </c>
      <c r="B12" s="28">
        <f>C12+D12+E12+F12</f>
        <v>14113</v>
      </c>
      <c r="C12" s="17"/>
      <c r="D12" s="17"/>
      <c r="E12" s="17">
        <v>6</v>
      </c>
      <c r="F12" s="29">
        <v>14107</v>
      </c>
      <c r="G12" s="28">
        <f t="shared" ref="G12:G14" si="6">H12+I12+J12+K12</f>
        <v>1358</v>
      </c>
      <c r="H12" s="17">
        <v>0</v>
      </c>
      <c r="I12" s="17">
        <v>0</v>
      </c>
      <c r="J12" s="17">
        <v>100</v>
      </c>
      <c r="K12" s="29">
        <v>1258</v>
      </c>
      <c r="L12" s="28">
        <f t="shared" ref="L12:L14" si="7">M12+N12+O12+P12</f>
        <v>253</v>
      </c>
      <c r="M12" s="17"/>
      <c r="N12" s="17"/>
      <c r="O12" s="17">
        <v>0</v>
      </c>
      <c r="P12" s="29">
        <v>253</v>
      </c>
      <c r="Q12" s="43">
        <f t="shared" si="1"/>
        <v>15724</v>
      </c>
      <c r="R12" s="64"/>
      <c r="S12" s="53"/>
      <c r="T12" s="60"/>
      <c r="U12" s="5">
        <f>Q12-сентябрь!Q12</f>
        <v>4</v>
      </c>
    </row>
    <row r="13" spans="1:22" s="6" customFormat="1" x14ac:dyDescent="0.25">
      <c r="A13" s="84" t="s">
        <v>9</v>
      </c>
      <c r="B13" s="28">
        <f>C13+D13+E13+F13</f>
        <v>11292</v>
      </c>
      <c r="C13" s="17"/>
      <c r="D13" s="17"/>
      <c r="E13" s="17">
        <v>1</v>
      </c>
      <c r="F13" s="29">
        <v>11291</v>
      </c>
      <c r="G13" s="28">
        <f t="shared" si="6"/>
        <v>1131</v>
      </c>
      <c r="H13" s="17">
        <v>0</v>
      </c>
      <c r="I13" s="17">
        <v>0</v>
      </c>
      <c r="J13" s="17">
        <v>122</v>
      </c>
      <c r="K13" s="29">
        <v>1009</v>
      </c>
      <c r="L13" s="28">
        <f t="shared" si="7"/>
        <v>269</v>
      </c>
      <c r="M13" s="17"/>
      <c r="N13" s="17"/>
      <c r="O13" s="17">
        <v>0</v>
      </c>
      <c r="P13" s="29">
        <v>269</v>
      </c>
      <c r="Q13" s="43">
        <f t="shared" si="1"/>
        <v>12692</v>
      </c>
      <c r="R13" s="64"/>
      <c r="S13" s="53"/>
      <c r="T13" s="60"/>
      <c r="U13" s="5">
        <f>Q13-сентябрь!Q13</f>
        <v>-810</v>
      </c>
      <c r="V13" s="6" t="s">
        <v>79</v>
      </c>
    </row>
    <row r="14" spans="1:22" s="16" customFormat="1" x14ac:dyDescent="0.25">
      <c r="A14" s="83" t="s">
        <v>10</v>
      </c>
      <c r="B14" s="31">
        <f>C14+D14+E14+F14</f>
        <v>10363</v>
      </c>
      <c r="C14" s="3"/>
      <c r="D14" s="3"/>
      <c r="E14" s="3">
        <v>6</v>
      </c>
      <c r="F14" s="32">
        <v>10357</v>
      </c>
      <c r="G14" s="31">
        <f t="shared" si="6"/>
        <v>1933</v>
      </c>
      <c r="H14" s="3">
        <v>0</v>
      </c>
      <c r="I14" s="3">
        <v>7</v>
      </c>
      <c r="J14" s="3">
        <v>237</v>
      </c>
      <c r="K14" s="32">
        <v>1689</v>
      </c>
      <c r="L14" s="31">
        <f t="shared" si="7"/>
        <v>580</v>
      </c>
      <c r="M14" s="3"/>
      <c r="N14" s="3"/>
      <c r="O14" s="3"/>
      <c r="P14" s="32">
        <v>580</v>
      </c>
      <c r="Q14" s="44">
        <f t="shared" si="1"/>
        <v>12876</v>
      </c>
      <c r="R14" s="67"/>
      <c r="S14" s="53"/>
      <c r="T14" s="68"/>
      <c r="U14" s="5">
        <f>Q14-сентябрь!Q14</f>
        <v>5</v>
      </c>
    </row>
    <row r="15" spans="1:22" s="5" customFormat="1" x14ac:dyDescent="0.25">
      <c r="A15" s="82" t="s">
        <v>11</v>
      </c>
      <c r="B15" s="26">
        <f t="shared" ref="B15:P15" si="8">B16+B17</f>
        <v>15858</v>
      </c>
      <c r="C15" s="1">
        <f t="shared" si="8"/>
        <v>0</v>
      </c>
      <c r="D15" s="1">
        <f t="shared" si="8"/>
        <v>0</v>
      </c>
      <c r="E15" s="1">
        <f t="shared" si="8"/>
        <v>8</v>
      </c>
      <c r="F15" s="27">
        <f t="shared" si="8"/>
        <v>15850</v>
      </c>
      <c r="G15" s="26">
        <f t="shared" si="8"/>
        <v>2029</v>
      </c>
      <c r="H15" s="1">
        <f t="shared" si="8"/>
        <v>0</v>
      </c>
      <c r="I15" s="1">
        <f t="shared" si="8"/>
        <v>0</v>
      </c>
      <c r="J15" s="1">
        <f t="shared" si="8"/>
        <v>234</v>
      </c>
      <c r="K15" s="27">
        <f t="shared" si="8"/>
        <v>1795</v>
      </c>
      <c r="L15" s="26">
        <f t="shared" si="8"/>
        <v>660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656</v>
      </c>
      <c r="Q15" s="42">
        <f t="shared" si="1"/>
        <v>18547</v>
      </c>
      <c r="R15" s="64"/>
      <c r="S15" s="53"/>
      <c r="T15" s="60"/>
      <c r="U15" s="5">
        <f>Q15-сентябрь!Q15</f>
        <v>4</v>
      </c>
    </row>
    <row r="16" spans="1:22" s="6" customFormat="1" x14ac:dyDescent="0.25">
      <c r="A16" s="81" t="s">
        <v>12</v>
      </c>
      <c r="B16" s="28">
        <f>C16+D16+E16+F16</f>
        <v>2935</v>
      </c>
      <c r="C16" s="17"/>
      <c r="D16" s="17"/>
      <c r="E16" s="17">
        <v>7</v>
      </c>
      <c r="F16" s="29">
        <v>2928</v>
      </c>
      <c r="G16" s="28">
        <f t="shared" ref="G16:G20" si="9">H16+I16+J16+K16</f>
        <v>783</v>
      </c>
      <c r="H16" s="17">
        <v>0</v>
      </c>
      <c r="I16" s="17">
        <v>0</v>
      </c>
      <c r="J16" s="17">
        <v>129</v>
      </c>
      <c r="K16" s="29">
        <v>654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4069</v>
      </c>
      <c r="R16" s="64"/>
      <c r="S16" s="53"/>
      <c r="T16" s="60"/>
      <c r="U16" s="5">
        <f>Q16-сентябрь!Q16</f>
        <v>-1</v>
      </c>
    </row>
    <row r="17" spans="1:21" s="6" customFormat="1" x14ac:dyDescent="0.25">
      <c r="A17" s="84" t="s">
        <v>13</v>
      </c>
      <c r="B17" s="28">
        <f>C17+D17+E17+F17</f>
        <v>12923</v>
      </c>
      <c r="C17" s="17"/>
      <c r="D17" s="17"/>
      <c r="E17" s="17">
        <v>1</v>
      </c>
      <c r="F17" s="29">
        <v>12922</v>
      </c>
      <c r="G17" s="28">
        <f t="shared" si="9"/>
        <v>1246</v>
      </c>
      <c r="H17" s="17">
        <v>0</v>
      </c>
      <c r="I17" s="17">
        <v>0</v>
      </c>
      <c r="J17" s="17">
        <v>105</v>
      </c>
      <c r="K17" s="29">
        <v>1141</v>
      </c>
      <c r="L17" s="28">
        <f t="shared" si="10"/>
        <v>309</v>
      </c>
      <c r="M17" s="17"/>
      <c r="N17" s="17"/>
      <c r="O17" s="17">
        <v>0</v>
      </c>
      <c r="P17" s="29">
        <v>309</v>
      </c>
      <c r="Q17" s="43">
        <f t="shared" si="1"/>
        <v>14478</v>
      </c>
      <c r="R17" s="64"/>
      <c r="S17" s="53"/>
      <c r="T17" s="60"/>
      <c r="U17" s="5">
        <f>Q17-сентябрь!Q17</f>
        <v>5</v>
      </c>
    </row>
    <row r="18" spans="1:21" s="7" customFormat="1" x14ac:dyDescent="0.25">
      <c r="A18" s="83" t="s">
        <v>14</v>
      </c>
      <c r="B18" s="31">
        <f t="shared" ref="B18:B22" si="11">C18+D18+E18+F18</f>
        <v>17883</v>
      </c>
      <c r="C18" s="1"/>
      <c r="D18" s="1"/>
      <c r="E18" s="1">
        <v>5</v>
      </c>
      <c r="F18" s="27">
        <v>17878</v>
      </c>
      <c r="G18" s="31">
        <f t="shared" si="9"/>
        <v>2069</v>
      </c>
      <c r="H18" s="1">
        <v>1</v>
      </c>
      <c r="I18" s="1">
        <v>2</v>
      </c>
      <c r="J18" s="1">
        <v>144</v>
      </c>
      <c r="K18" s="27">
        <v>1922</v>
      </c>
      <c r="L18" s="31">
        <f t="shared" si="10"/>
        <v>145</v>
      </c>
      <c r="M18" s="1"/>
      <c r="N18" s="1"/>
      <c r="O18" s="1">
        <v>0</v>
      </c>
      <c r="P18" s="27">
        <v>145</v>
      </c>
      <c r="Q18" s="44">
        <f t="shared" si="1"/>
        <v>20097</v>
      </c>
      <c r="R18" s="64"/>
      <c r="S18" s="53"/>
      <c r="T18" s="69"/>
      <c r="U18" s="5">
        <f>Q18-сентябрь!Q18</f>
        <v>20</v>
      </c>
    </row>
    <row r="19" spans="1:21" s="16" customFormat="1" x14ac:dyDescent="0.25">
      <c r="A19" s="83" t="s">
        <v>15</v>
      </c>
      <c r="B19" s="31">
        <f t="shared" si="11"/>
        <v>14596</v>
      </c>
      <c r="C19" s="3"/>
      <c r="D19" s="3"/>
      <c r="E19" s="3">
        <v>6</v>
      </c>
      <c r="F19" s="32">
        <v>14590</v>
      </c>
      <c r="G19" s="31">
        <f t="shared" si="9"/>
        <v>1482</v>
      </c>
      <c r="H19" s="3">
        <v>0</v>
      </c>
      <c r="I19" s="3">
        <v>1</v>
      </c>
      <c r="J19" s="3">
        <v>27</v>
      </c>
      <c r="K19" s="32">
        <v>1454</v>
      </c>
      <c r="L19" s="31">
        <f t="shared" si="10"/>
        <v>742</v>
      </c>
      <c r="M19" s="3"/>
      <c r="N19" s="3"/>
      <c r="O19" s="3">
        <v>0</v>
      </c>
      <c r="P19" s="32">
        <v>742</v>
      </c>
      <c r="Q19" s="44">
        <f t="shared" si="1"/>
        <v>16820</v>
      </c>
      <c r="R19" s="67"/>
      <c r="S19" s="53"/>
      <c r="T19" s="68"/>
      <c r="U19" s="5">
        <f>Q19-сентябрь!Q19</f>
        <v>17</v>
      </c>
    </row>
    <row r="20" spans="1:21" s="7" customFormat="1" x14ac:dyDescent="0.25">
      <c r="A20" s="82" t="s">
        <v>16</v>
      </c>
      <c r="B20" s="31">
        <f t="shared" si="11"/>
        <v>13091</v>
      </c>
      <c r="C20" s="3"/>
      <c r="D20" s="3"/>
      <c r="E20" s="3">
        <v>2</v>
      </c>
      <c r="F20" s="32">
        <v>13089</v>
      </c>
      <c r="G20" s="31">
        <f t="shared" si="9"/>
        <v>1173</v>
      </c>
      <c r="H20" s="1">
        <v>0</v>
      </c>
      <c r="I20" s="1">
        <v>0</v>
      </c>
      <c r="J20" s="1">
        <v>124</v>
      </c>
      <c r="K20" s="27">
        <v>1049</v>
      </c>
      <c r="L20" s="31">
        <f t="shared" si="10"/>
        <v>267</v>
      </c>
      <c r="M20" s="1"/>
      <c r="N20" s="1"/>
      <c r="O20" s="1">
        <v>0</v>
      </c>
      <c r="P20" s="27">
        <v>267</v>
      </c>
      <c r="Q20" s="44">
        <f t="shared" si="1"/>
        <v>14531</v>
      </c>
      <c r="R20" s="70"/>
      <c r="S20" s="53"/>
      <c r="T20" s="69"/>
      <c r="U20" s="5">
        <f>Q20-сентябрь!Q20</f>
        <v>14</v>
      </c>
    </row>
    <row r="21" spans="1:21" s="7" customFormat="1" x14ac:dyDescent="0.25">
      <c r="A21" s="82" t="s">
        <v>17</v>
      </c>
      <c r="B21" s="31">
        <f t="shared" si="11"/>
        <v>4746</v>
      </c>
      <c r="C21" s="1"/>
      <c r="D21" s="1"/>
      <c r="E21" s="1">
        <v>0</v>
      </c>
      <c r="F21" s="27">
        <v>4746</v>
      </c>
      <c r="G21" s="31">
        <f>H21+I21+J21+K21</f>
        <v>608</v>
      </c>
      <c r="H21" s="1">
        <v>0</v>
      </c>
      <c r="I21" s="1">
        <v>0</v>
      </c>
      <c r="J21" s="1">
        <v>20</v>
      </c>
      <c r="K21" s="27">
        <v>588</v>
      </c>
      <c r="L21" s="31">
        <f>M21+N21+O21+P21</f>
        <v>259</v>
      </c>
      <c r="M21" s="1"/>
      <c r="N21" s="1"/>
      <c r="O21" s="1">
        <v>0</v>
      </c>
      <c r="P21" s="27">
        <v>259</v>
      </c>
      <c r="Q21" s="44">
        <f t="shared" si="1"/>
        <v>5613</v>
      </c>
      <c r="R21" s="70"/>
      <c r="S21" s="53"/>
      <c r="T21" s="69"/>
      <c r="U21" s="5">
        <f>Q21-сентябрь!Q21</f>
        <v>11</v>
      </c>
    </row>
    <row r="22" spans="1:21" s="7" customFormat="1" x14ac:dyDescent="0.25">
      <c r="A22" s="82" t="s">
        <v>18</v>
      </c>
      <c r="B22" s="31">
        <f t="shared" si="11"/>
        <v>1416</v>
      </c>
      <c r="C22" s="1"/>
      <c r="D22" s="1"/>
      <c r="E22" s="1">
        <v>0</v>
      </c>
      <c r="F22" s="27">
        <v>1416</v>
      </c>
      <c r="G22" s="31">
        <f t="shared" ref="G22" si="12">H22+I22+J22+K22</f>
        <v>245</v>
      </c>
      <c r="H22" s="1">
        <v>0</v>
      </c>
      <c r="I22" s="1">
        <v>0</v>
      </c>
      <c r="J22" s="1">
        <v>6</v>
      </c>
      <c r="K22" s="27">
        <v>239</v>
      </c>
      <c r="L22" s="31">
        <f t="shared" ref="L22" si="13">M22+N22+O22+P22</f>
        <v>88</v>
      </c>
      <c r="M22" s="1"/>
      <c r="N22" s="1"/>
      <c r="O22" s="1">
        <v>0</v>
      </c>
      <c r="P22" s="27">
        <v>88</v>
      </c>
      <c r="Q22" s="44">
        <f t="shared" si="1"/>
        <v>1749</v>
      </c>
      <c r="R22" s="70"/>
      <c r="S22" s="53"/>
      <c r="T22" s="69"/>
      <c r="U22" s="5">
        <f>Q22-сентябрь!Q22</f>
        <v>1</v>
      </c>
    </row>
    <row r="23" spans="1:21" ht="16.5" thickBot="1" x14ac:dyDescent="0.3">
      <c r="A23" s="85" t="s">
        <v>24</v>
      </c>
      <c r="B23" s="33">
        <f>B5+B8+B11+B14+B15+B18+B19+B20+B21+B22</f>
        <v>139598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167</v>
      </c>
      <c r="F23" s="35">
        <f t="shared" si="14"/>
        <v>139431</v>
      </c>
      <c r="G23" s="33">
        <f t="shared" si="14"/>
        <v>19746</v>
      </c>
      <c r="H23" s="34">
        <f t="shared" si="14"/>
        <v>1</v>
      </c>
      <c r="I23" s="34">
        <f t="shared" si="14"/>
        <v>30</v>
      </c>
      <c r="J23" s="34">
        <f t="shared" si="14"/>
        <v>1814</v>
      </c>
      <c r="K23" s="35">
        <f t="shared" si="14"/>
        <v>17901</v>
      </c>
      <c r="L23" s="33">
        <f t="shared" si="14"/>
        <v>7260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7256</v>
      </c>
      <c r="Q23" s="45">
        <f>G23+B23+L23</f>
        <v>166604</v>
      </c>
      <c r="R23" s="71"/>
      <c r="S23" s="72"/>
      <c r="T23" s="73"/>
      <c r="U23" s="5">
        <f>Q23-сентябрь!Q23</f>
        <v>-713</v>
      </c>
    </row>
    <row r="24" spans="1:21" x14ac:dyDescent="0.25">
      <c r="B24"/>
      <c r="Q24" s="52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35" priority="12" operator="equal">
      <formula>0</formula>
    </cfRule>
  </conditionalFormatting>
  <conditionalFormatting sqref="Q5:Q12 Q19:Q21 Q23 Q14:Q17">
    <cfRule type="cellIs" dxfId="34" priority="11" operator="equal">
      <formula>0</formula>
    </cfRule>
  </conditionalFormatting>
  <conditionalFormatting sqref="L5:L12 L19:L21 L23 L14:L17">
    <cfRule type="cellIs" dxfId="33" priority="10" operator="equal">
      <formula>0</formula>
    </cfRule>
  </conditionalFormatting>
  <conditionalFormatting sqref="B18 G18">
    <cfRule type="cellIs" dxfId="32" priority="9" operator="equal">
      <formula>0</formula>
    </cfRule>
  </conditionalFormatting>
  <conditionalFormatting sqref="Q18">
    <cfRule type="cellIs" dxfId="31" priority="8" operator="equal">
      <formula>0</formula>
    </cfRule>
  </conditionalFormatting>
  <conditionalFormatting sqref="L18">
    <cfRule type="cellIs" dxfId="30" priority="7" operator="equal">
      <formula>0</formula>
    </cfRule>
  </conditionalFormatting>
  <conditionalFormatting sqref="B22 G22">
    <cfRule type="cellIs" dxfId="29" priority="6" operator="equal">
      <formula>0</formula>
    </cfRule>
  </conditionalFormatting>
  <conditionalFormatting sqref="Q22">
    <cfRule type="cellIs" dxfId="28" priority="5" operator="equal">
      <formula>0</formula>
    </cfRule>
  </conditionalFormatting>
  <conditionalFormatting sqref="L22">
    <cfRule type="cellIs" dxfId="27" priority="4" operator="equal">
      <formula>0</formula>
    </cfRule>
  </conditionalFormatting>
  <conditionalFormatting sqref="B13 G13">
    <cfRule type="cellIs" dxfId="26" priority="3" operator="equal">
      <formula>0</formula>
    </cfRule>
  </conditionalFormatting>
  <conditionalFormatting sqref="Q13">
    <cfRule type="cellIs" dxfId="25" priority="2" operator="equal">
      <formula>0</formula>
    </cfRule>
  </conditionalFormatting>
  <conditionalFormatting sqref="L13">
    <cfRule type="cellIs" dxfId="24" priority="1" operator="equal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L32" sqref="L32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19548</v>
      </c>
      <c r="C5" s="48">
        <f t="shared" ref="C5:P5" si="0">C6+C7</f>
        <v>0</v>
      </c>
      <c r="D5" s="48">
        <f t="shared" si="0"/>
        <v>0</v>
      </c>
      <c r="E5" s="48">
        <f t="shared" si="0"/>
        <v>34</v>
      </c>
      <c r="F5" s="49">
        <f t="shared" si="0"/>
        <v>19514</v>
      </c>
      <c r="G5" s="47">
        <f t="shared" si="0"/>
        <v>5601</v>
      </c>
      <c r="H5" s="48">
        <f t="shared" si="0"/>
        <v>0</v>
      </c>
      <c r="I5" s="48">
        <f t="shared" si="0"/>
        <v>13</v>
      </c>
      <c r="J5" s="48">
        <f t="shared" si="0"/>
        <v>361</v>
      </c>
      <c r="K5" s="49">
        <f t="shared" si="0"/>
        <v>5227</v>
      </c>
      <c r="L5" s="47">
        <f t="shared" si="0"/>
        <v>3300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3300</v>
      </c>
      <c r="Q5" s="86">
        <f>G5+B5+L5</f>
        <v>28449</v>
      </c>
      <c r="R5" s="90"/>
      <c r="S5" s="93"/>
      <c r="T5" s="94"/>
      <c r="U5" s="5">
        <f>Q5-октябрь!Q5</f>
        <v>24</v>
      </c>
    </row>
    <row r="6" spans="1:21" s="6" customFormat="1" x14ac:dyDescent="0.25">
      <c r="A6" s="81" t="s">
        <v>2</v>
      </c>
      <c r="B6" s="28">
        <f>C6+D6+E6+F6</f>
        <v>8447</v>
      </c>
      <c r="C6" s="17"/>
      <c r="D6" s="17"/>
      <c r="E6" s="17">
        <v>14</v>
      </c>
      <c r="F6" s="29">
        <v>8433</v>
      </c>
      <c r="G6" s="28">
        <f>H6+I6+J6+K6</f>
        <v>4022</v>
      </c>
      <c r="H6" s="17"/>
      <c r="I6" s="17">
        <v>13</v>
      </c>
      <c r="J6" s="17">
        <v>281</v>
      </c>
      <c r="K6" s="29">
        <v>3728</v>
      </c>
      <c r="L6" s="28">
        <f>M6+N6+O6+P6</f>
        <v>2424</v>
      </c>
      <c r="M6" s="17"/>
      <c r="N6" s="17"/>
      <c r="O6" s="17"/>
      <c r="P6" s="29">
        <v>2424</v>
      </c>
      <c r="Q6" s="43">
        <f>G6+B6+L6</f>
        <v>14893</v>
      </c>
      <c r="R6" s="64"/>
      <c r="S6" s="53"/>
      <c r="T6" s="60"/>
      <c r="U6" s="5">
        <f>Q6-октябрь!Q6</f>
        <v>6</v>
      </c>
    </row>
    <row r="7" spans="1:21" s="15" customFormat="1" x14ac:dyDescent="0.25">
      <c r="A7" s="81" t="s">
        <v>3</v>
      </c>
      <c r="B7" s="28">
        <f>C7+D7+E7+F7</f>
        <v>11101</v>
      </c>
      <c r="C7" s="4"/>
      <c r="D7" s="4"/>
      <c r="E7" s="4">
        <v>20</v>
      </c>
      <c r="F7" s="30">
        <v>11081</v>
      </c>
      <c r="G7" s="28">
        <f>H7+I7+J7+K7</f>
        <v>1579</v>
      </c>
      <c r="H7" s="4"/>
      <c r="I7" s="4"/>
      <c r="J7" s="4">
        <v>80</v>
      </c>
      <c r="K7" s="30">
        <v>1499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13556</v>
      </c>
      <c r="R7" s="65"/>
      <c r="S7" s="53"/>
      <c r="T7" s="66"/>
      <c r="U7" s="5">
        <f>Q7-октябрь!Q7</f>
        <v>18</v>
      </c>
    </row>
    <row r="8" spans="1:21" s="5" customFormat="1" x14ac:dyDescent="0.25">
      <c r="A8" s="82" t="s">
        <v>4</v>
      </c>
      <c r="B8" s="26">
        <f>B9+B10</f>
        <v>16811</v>
      </c>
      <c r="C8" s="1">
        <f t="shared" ref="C8:P8" si="2">C9+C10</f>
        <v>0</v>
      </c>
      <c r="D8" s="1">
        <f t="shared" si="2"/>
        <v>0</v>
      </c>
      <c r="E8" s="1">
        <f t="shared" si="2"/>
        <v>100</v>
      </c>
      <c r="F8" s="27">
        <f t="shared" si="2"/>
        <v>16711</v>
      </c>
      <c r="G8" s="26">
        <f t="shared" si="2"/>
        <v>2125</v>
      </c>
      <c r="H8" s="1">
        <f t="shared" si="2"/>
        <v>0</v>
      </c>
      <c r="I8" s="1">
        <f t="shared" si="2"/>
        <v>7</v>
      </c>
      <c r="J8" s="1">
        <f t="shared" si="2"/>
        <v>440</v>
      </c>
      <c r="K8" s="27">
        <f t="shared" si="2"/>
        <v>1678</v>
      </c>
      <c r="L8" s="26">
        <f t="shared" si="2"/>
        <v>692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692</v>
      </c>
      <c r="Q8" s="42">
        <f t="shared" si="1"/>
        <v>19628</v>
      </c>
      <c r="R8" s="64"/>
      <c r="S8" s="53"/>
      <c r="T8" s="60"/>
      <c r="U8" s="5">
        <f>Q8-октябрь!Q8</f>
        <v>98</v>
      </c>
    </row>
    <row r="9" spans="1:21" s="6" customFormat="1" x14ac:dyDescent="0.25">
      <c r="A9" s="81" t="s">
        <v>5</v>
      </c>
      <c r="B9" s="28">
        <f>C9+D9+E9+F9</f>
        <v>10358</v>
      </c>
      <c r="C9" s="17"/>
      <c r="D9" s="17"/>
      <c r="E9" s="17">
        <v>90</v>
      </c>
      <c r="F9" s="29">
        <v>10268</v>
      </c>
      <c r="G9" s="28">
        <f t="shared" ref="G9:G10" si="3">H9+I9+J9+K9</f>
        <v>1081</v>
      </c>
      <c r="H9" s="17"/>
      <c r="I9" s="17">
        <v>7</v>
      </c>
      <c r="J9" s="17">
        <v>330</v>
      </c>
      <c r="K9" s="29">
        <v>744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11553</v>
      </c>
      <c r="R9" s="64"/>
      <c r="S9" s="53"/>
      <c r="T9" s="60"/>
      <c r="U9" s="5">
        <f>Q9-октябрь!Q9</f>
        <v>87</v>
      </c>
    </row>
    <row r="10" spans="1:21" s="6" customFormat="1" x14ac:dyDescent="0.25">
      <c r="A10" s="81" t="s">
        <v>6</v>
      </c>
      <c r="B10" s="28">
        <f>C10+D10+E10+F10</f>
        <v>6453</v>
      </c>
      <c r="C10" s="17"/>
      <c r="D10" s="17"/>
      <c r="E10" s="17">
        <v>10</v>
      </c>
      <c r="F10" s="29">
        <v>6443</v>
      </c>
      <c r="G10" s="28">
        <f t="shared" si="3"/>
        <v>1044</v>
      </c>
      <c r="H10" s="17"/>
      <c r="I10" s="17"/>
      <c r="J10" s="17">
        <v>110</v>
      </c>
      <c r="K10" s="29">
        <v>934</v>
      </c>
      <c r="L10" s="28">
        <f t="shared" si="4"/>
        <v>578</v>
      </c>
      <c r="M10" s="17"/>
      <c r="N10" s="17"/>
      <c r="O10" s="17"/>
      <c r="P10" s="29">
        <v>578</v>
      </c>
      <c r="Q10" s="43">
        <f t="shared" si="1"/>
        <v>8075</v>
      </c>
      <c r="R10" s="64"/>
      <c r="S10" s="53"/>
      <c r="T10" s="60"/>
      <c r="U10" s="5">
        <f>Q10-октябрь!Q10</f>
        <v>11</v>
      </c>
    </row>
    <row r="11" spans="1:21" s="5" customFormat="1" x14ac:dyDescent="0.25">
      <c r="A11" s="83" t="s">
        <v>7</v>
      </c>
      <c r="B11" s="26">
        <f t="shared" ref="B11:O11" si="5">B12+B13</f>
        <v>25396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25389</v>
      </c>
      <c r="G11" s="26">
        <f t="shared" si="5"/>
        <v>2499</v>
      </c>
      <c r="H11" s="1">
        <f t="shared" si="5"/>
        <v>0</v>
      </c>
      <c r="I11" s="1">
        <f t="shared" si="5"/>
        <v>0</v>
      </c>
      <c r="J11" s="1">
        <f t="shared" si="5"/>
        <v>223</v>
      </c>
      <c r="K11" s="27">
        <f t="shared" si="5"/>
        <v>2276</v>
      </c>
      <c r="L11" s="26">
        <f t="shared" si="5"/>
        <v>521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521</v>
      </c>
      <c r="Q11" s="42">
        <f t="shared" si="1"/>
        <v>28416</v>
      </c>
      <c r="R11" s="64"/>
      <c r="S11" s="53"/>
      <c r="T11" s="60"/>
      <c r="U11" s="5">
        <f>Q11-октябрь!Q11</f>
        <v>0</v>
      </c>
    </row>
    <row r="12" spans="1:21" s="6" customFormat="1" x14ac:dyDescent="0.25">
      <c r="A12" s="84" t="s">
        <v>8</v>
      </c>
      <c r="B12" s="28">
        <f>C12+D12+E12+F12</f>
        <v>14109</v>
      </c>
      <c r="C12" s="17"/>
      <c r="D12" s="17"/>
      <c r="E12" s="17">
        <v>6</v>
      </c>
      <c r="F12" s="29">
        <v>14103</v>
      </c>
      <c r="G12" s="28">
        <f t="shared" ref="G12:G14" si="6">H12+I12+J12+K12</f>
        <v>1365</v>
      </c>
      <c r="H12" s="17"/>
      <c r="I12" s="17"/>
      <c r="J12" s="17">
        <v>100</v>
      </c>
      <c r="K12" s="29">
        <v>1265</v>
      </c>
      <c r="L12" s="28">
        <f t="shared" ref="L12:L14" si="7">M12+N12+O12+P12</f>
        <v>253</v>
      </c>
      <c r="M12" s="17"/>
      <c r="N12" s="17"/>
      <c r="O12" s="17"/>
      <c r="P12" s="29">
        <v>253</v>
      </c>
      <c r="Q12" s="43">
        <f t="shared" si="1"/>
        <v>15727</v>
      </c>
      <c r="R12" s="64"/>
      <c r="S12" s="53"/>
      <c r="T12" s="60"/>
      <c r="U12" s="5">
        <f>Q12-октябрь!Q12</f>
        <v>3</v>
      </c>
    </row>
    <row r="13" spans="1:21" s="6" customFormat="1" x14ac:dyDescent="0.25">
      <c r="A13" s="84" t="s">
        <v>9</v>
      </c>
      <c r="B13" s="28">
        <f>C13+D13+E13+F13</f>
        <v>11287</v>
      </c>
      <c r="C13" s="17"/>
      <c r="D13" s="17"/>
      <c r="E13" s="17">
        <v>1</v>
      </c>
      <c r="F13" s="29">
        <v>11286</v>
      </c>
      <c r="G13" s="28">
        <f t="shared" si="6"/>
        <v>1134</v>
      </c>
      <c r="H13" s="17"/>
      <c r="I13" s="17"/>
      <c r="J13" s="17">
        <v>123</v>
      </c>
      <c r="K13" s="29">
        <v>1011</v>
      </c>
      <c r="L13" s="28">
        <f t="shared" si="7"/>
        <v>268</v>
      </c>
      <c r="M13" s="17"/>
      <c r="N13" s="17"/>
      <c r="O13" s="17"/>
      <c r="P13" s="29">
        <v>268</v>
      </c>
      <c r="Q13" s="43">
        <f t="shared" si="1"/>
        <v>12689</v>
      </c>
      <c r="R13" s="64"/>
      <c r="S13" s="53"/>
      <c r="T13" s="60"/>
      <c r="U13" s="5">
        <f>Q13-октябрь!Q13</f>
        <v>-3</v>
      </c>
    </row>
    <row r="14" spans="1:21" s="16" customFormat="1" x14ac:dyDescent="0.25">
      <c r="A14" s="83" t="s">
        <v>10</v>
      </c>
      <c r="B14" s="31">
        <f>C14+D14+E14+F14</f>
        <v>10388</v>
      </c>
      <c r="C14" s="3"/>
      <c r="D14" s="3"/>
      <c r="E14" s="3">
        <v>6</v>
      </c>
      <c r="F14" s="32">
        <v>10382</v>
      </c>
      <c r="G14" s="31">
        <f t="shared" si="6"/>
        <v>1940</v>
      </c>
      <c r="H14" s="3"/>
      <c r="I14" s="3">
        <v>7</v>
      </c>
      <c r="J14" s="3">
        <v>238</v>
      </c>
      <c r="K14" s="32">
        <v>1695</v>
      </c>
      <c r="L14" s="31">
        <f t="shared" si="7"/>
        <v>580</v>
      </c>
      <c r="M14" s="3"/>
      <c r="N14" s="3"/>
      <c r="O14" s="3"/>
      <c r="P14" s="32">
        <v>580</v>
      </c>
      <c r="Q14" s="44">
        <f t="shared" si="1"/>
        <v>12908</v>
      </c>
      <c r="R14" s="67"/>
      <c r="S14" s="53"/>
      <c r="T14" s="68"/>
      <c r="U14" s="5">
        <f>Q14-октябрь!Q14</f>
        <v>32</v>
      </c>
    </row>
    <row r="15" spans="1:21" s="5" customFormat="1" x14ac:dyDescent="0.25">
      <c r="A15" s="82" t="s">
        <v>11</v>
      </c>
      <c r="B15" s="26">
        <f t="shared" ref="B15:P15" si="8">B16+B17</f>
        <v>15846</v>
      </c>
      <c r="C15" s="1">
        <f t="shared" si="8"/>
        <v>0</v>
      </c>
      <c r="D15" s="1">
        <f t="shared" si="8"/>
        <v>0</v>
      </c>
      <c r="E15" s="1">
        <f t="shared" si="8"/>
        <v>7</v>
      </c>
      <c r="F15" s="27">
        <f t="shared" si="8"/>
        <v>15839</v>
      </c>
      <c r="G15" s="26">
        <f t="shared" si="8"/>
        <v>2029</v>
      </c>
      <c r="H15" s="1">
        <f t="shared" si="8"/>
        <v>0</v>
      </c>
      <c r="I15" s="1">
        <f t="shared" si="8"/>
        <v>0</v>
      </c>
      <c r="J15" s="1">
        <f t="shared" si="8"/>
        <v>233</v>
      </c>
      <c r="K15" s="27">
        <f>K16+K17</f>
        <v>1796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657</v>
      </c>
      <c r="Q15" s="42">
        <f t="shared" si="1"/>
        <v>18536</v>
      </c>
      <c r="R15" s="64"/>
      <c r="S15" s="53"/>
      <c r="T15" s="60"/>
      <c r="U15" s="5">
        <f>Q15-октябрь!Q15</f>
        <v>-11</v>
      </c>
    </row>
    <row r="16" spans="1:21" s="6" customFormat="1" x14ac:dyDescent="0.25">
      <c r="A16" s="81" t="s">
        <v>12</v>
      </c>
      <c r="B16" s="28">
        <f>C16+D16+E16+F16</f>
        <v>2937</v>
      </c>
      <c r="C16" s="17"/>
      <c r="D16" s="17"/>
      <c r="E16" s="17">
        <v>6</v>
      </c>
      <c r="F16" s="29">
        <v>2931</v>
      </c>
      <c r="G16" s="28">
        <f t="shared" ref="G16:G20" si="9">H16+I16+J16+K16</f>
        <v>781</v>
      </c>
      <c r="H16" s="17"/>
      <c r="I16" s="17"/>
      <c r="J16" s="17">
        <v>128</v>
      </c>
      <c r="K16" s="29">
        <v>653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4069</v>
      </c>
      <c r="R16" s="64"/>
      <c r="S16" s="53"/>
      <c r="T16" s="60"/>
      <c r="U16" s="5">
        <f>Q16-октябрь!Q16</f>
        <v>0</v>
      </c>
    </row>
    <row r="17" spans="1:21" s="6" customFormat="1" x14ac:dyDescent="0.25">
      <c r="A17" s="84" t="s">
        <v>13</v>
      </c>
      <c r="B17" s="28">
        <f>C17+D17+E17+F17</f>
        <v>12909</v>
      </c>
      <c r="C17" s="17"/>
      <c r="D17" s="17"/>
      <c r="E17" s="17">
        <v>1</v>
      </c>
      <c r="F17" s="29">
        <v>12908</v>
      </c>
      <c r="G17" s="28">
        <f t="shared" si="9"/>
        <v>1248</v>
      </c>
      <c r="H17" s="17"/>
      <c r="I17" s="17"/>
      <c r="J17" s="17">
        <v>105</v>
      </c>
      <c r="K17" s="29">
        <v>1143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14467</v>
      </c>
      <c r="R17" s="64"/>
      <c r="S17" s="53"/>
      <c r="T17" s="60"/>
      <c r="U17" s="5">
        <f>Q17-октябрь!Q17</f>
        <v>-11</v>
      </c>
    </row>
    <row r="18" spans="1:21" s="7" customFormat="1" x14ac:dyDescent="0.25">
      <c r="A18" s="83" t="s">
        <v>14</v>
      </c>
      <c r="B18" s="31">
        <f t="shared" ref="B18:B22" si="11">C18+D18+E18+F18</f>
        <v>17878</v>
      </c>
      <c r="C18" s="1"/>
      <c r="D18" s="1"/>
      <c r="E18" s="1">
        <v>5</v>
      </c>
      <c r="F18" s="27">
        <v>17873</v>
      </c>
      <c r="G18" s="31">
        <f t="shared" si="9"/>
        <v>2072</v>
      </c>
      <c r="H18" s="1">
        <v>1</v>
      </c>
      <c r="I18" s="1">
        <v>2</v>
      </c>
      <c r="J18" s="1">
        <v>144</v>
      </c>
      <c r="K18" s="27">
        <v>1925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20095</v>
      </c>
      <c r="R18" s="64"/>
      <c r="S18" s="53"/>
      <c r="T18" s="69"/>
      <c r="U18" s="5">
        <f>Q18-октябрь!Q18</f>
        <v>-2</v>
      </c>
    </row>
    <row r="19" spans="1:21" s="16" customFormat="1" x14ac:dyDescent="0.25">
      <c r="A19" s="83" t="s">
        <v>15</v>
      </c>
      <c r="B19" s="31">
        <f t="shared" si="11"/>
        <v>14619</v>
      </c>
      <c r="C19" s="3"/>
      <c r="D19" s="3"/>
      <c r="E19" s="3">
        <v>6</v>
      </c>
      <c r="F19" s="32">
        <v>14613</v>
      </c>
      <c r="G19" s="31">
        <f t="shared" si="9"/>
        <v>1486</v>
      </c>
      <c r="H19" s="3"/>
      <c r="I19" s="3">
        <v>1</v>
      </c>
      <c r="J19" s="3">
        <v>27</v>
      </c>
      <c r="K19" s="32">
        <v>1458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16847</v>
      </c>
      <c r="R19" s="67"/>
      <c r="S19" s="53"/>
      <c r="T19" s="68"/>
      <c r="U19" s="5">
        <f>Q19-октябрь!Q19</f>
        <v>27</v>
      </c>
    </row>
    <row r="20" spans="1:21" s="7" customFormat="1" x14ac:dyDescent="0.25">
      <c r="A20" s="82" t="s">
        <v>16</v>
      </c>
      <c r="B20" s="31">
        <f t="shared" si="11"/>
        <v>13187</v>
      </c>
      <c r="C20" s="3"/>
      <c r="D20" s="3"/>
      <c r="E20" s="3">
        <v>2</v>
      </c>
      <c r="F20" s="32">
        <v>13185</v>
      </c>
      <c r="G20" s="31">
        <f t="shared" si="9"/>
        <v>1170</v>
      </c>
      <c r="H20" s="1"/>
      <c r="I20" s="1"/>
      <c r="J20" s="1">
        <v>125</v>
      </c>
      <c r="K20" s="27">
        <v>1045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14624</v>
      </c>
      <c r="R20" s="70"/>
      <c r="S20" s="53"/>
      <c r="T20" s="69"/>
      <c r="U20" s="5">
        <f>Q20-октябрь!Q20</f>
        <v>93</v>
      </c>
    </row>
    <row r="21" spans="1:21" s="7" customFormat="1" x14ac:dyDescent="0.25">
      <c r="A21" s="82" t="s">
        <v>17</v>
      </c>
      <c r="B21" s="31">
        <f t="shared" si="11"/>
        <v>4745</v>
      </c>
      <c r="C21" s="1"/>
      <c r="D21" s="1"/>
      <c r="E21" s="1"/>
      <c r="F21" s="27">
        <v>4745</v>
      </c>
      <c r="G21" s="31">
        <f>H21+I21+J21+K21</f>
        <v>607</v>
      </c>
      <c r="H21" s="1"/>
      <c r="I21" s="1"/>
      <c r="J21" s="1">
        <v>20</v>
      </c>
      <c r="K21" s="27">
        <v>587</v>
      </c>
      <c r="L21" s="31">
        <f>M21+N21+O21+P21</f>
        <v>259</v>
      </c>
      <c r="M21" s="1"/>
      <c r="N21" s="1"/>
      <c r="O21" s="1"/>
      <c r="P21" s="27">
        <v>259</v>
      </c>
      <c r="Q21" s="44">
        <f t="shared" si="1"/>
        <v>5611</v>
      </c>
      <c r="R21" s="70"/>
      <c r="S21" s="53"/>
      <c r="T21" s="69"/>
      <c r="U21" s="5">
        <f>Q21-октябрь!Q21</f>
        <v>-2</v>
      </c>
    </row>
    <row r="22" spans="1:21" s="7" customFormat="1" x14ac:dyDescent="0.25">
      <c r="A22" s="82" t="s">
        <v>18</v>
      </c>
      <c r="B22" s="31">
        <f t="shared" si="11"/>
        <v>1408</v>
      </c>
      <c r="C22" s="1"/>
      <c r="D22" s="1"/>
      <c r="E22" s="1"/>
      <c r="F22" s="27">
        <v>1408</v>
      </c>
      <c r="G22" s="31">
        <f t="shared" ref="G22" si="12">H22+I22+J22+K22</f>
        <v>245</v>
      </c>
      <c r="H22" s="1"/>
      <c r="I22" s="1"/>
      <c r="J22" s="1">
        <v>6</v>
      </c>
      <c r="K22" s="27">
        <v>239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1742</v>
      </c>
      <c r="R22" s="70"/>
      <c r="S22" s="53"/>
      <c r="T22" s="69"/>
      <c r="U22" s="5">
        <f>Q22-октябрь!Q22</f>
        <v>-7</v>
      </c>
    </row>
    <row r="23" spans="1:21" ht="16.5" thickBot="1" x14ac:dyDescent="0.3">
      <c r="A23" s="85" t="s">
        <v>24</v>
      </c>
      <c r="B23" s="33">
        <f>B5+B8+B11+B14+B15+B18+B19+B20+B21+B22</f>
        <v>139826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167</v>
      </c>
      <c r="F23" s="35">
        <f t="shared" si="14"/>
        <v>139659</v>
      </c>
      <c r="G23" s="33">
        <f t="shared" si="14"/>
        <v>19774</v>
      </c>
      <c r="H23" s="34">
        <f t="shared" si="14"/>
        <v>1</v>
      </c>
      <c r="I23" s="34">
        <f t="shared" si="14"/>
        <v>30</v>
      </c>
      <c r="J23" s="34">
        <f t="shared" si="14"/>
        <v>1817</v>
      </c>
      <c r="K23" s="35">
        <f t="shared" si="14"/>
        <v>17926</v>
      </c>
      <c r="L23" s="33">
        <f t="shared" si="14"/>
        <v>7256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7252</v>
      </c>
      <c r="Q23" s="45">
        <f>G23+B23+L23</f>
        <v>166856</v>
      </c>
      <c r="R23" s="71"/>
      <c r="S23" s="72"/>
      <c r="T23" s="73"/>
      <c r="U23" s="5">
        <f>Q23-октябрь!Q23</f>
        <v>252</v>
      </c>
    </row>
    <row r="24" spans="1:21" x14ac:dyDescent="0.25">
      <c r="B24"/>
      <c r="Q24" s="52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Q1:Q4"/>
    <mergeCell ref="L1:P3"/>
  </mergeCells>
  <conditionalFormatting sqref="B5:B12 G5:G12 G19:G21 B19:B21 B23 G23 G14:G17 B14:B17">
    <cfRule type="cellIs" dxfId="23" priority="12" operator="equal">
      <formula>0</formula>
    </cfRule>
  </conditionalFormatting>
  <conditionalFormatting sqref="Q5:Q12 Q19:Q21 Q23 Q14:Q17">
    <cfRule type="cellIs" dxfId="22" priority="11" operator="equal">
      <formula>0</formula>
    </cfRule>
  </conditionalFormatting>
  <conditionalFormatting sqref="L5:L12 L19:L21 L23 L14:L17">
    <cfRule type="cellIs" dxfId="21" priority="10" operator="equal">
      <formula>0</formula>
    </cfRule>
  </conditionalFormatting>
  <conditionalFormatting sqref="B18 G18">
    <cfRule type="cellIs" dxfId="20" priority="9" operator="equal">
      <formula>0</formula>
    </cfRule>
  </conditionalFormatting>
  <conditionalFormatting sqref="Q18">
    <cfRule type="cellIs" dxfId="19" priority="8" operator="equal">
      <formula>0</formula>
    </cfRule>
  </conditionalFormatting>
  <conditionalFormatting sqref="L18">
    <cfRule type="cellIs" dxfId="18" priority="7" operator="equal">
      <formula>0</formula>
    </cfRule>
  </conditionalFormatting>
  <conditionalFormatting sqref="B22 G22">
    <cfRule type="cellIs" dxfId="17" priority="6" operator="equal">
      <formula>0</formula>
    </cfRule>
  </conditionalFormatting>
  <conditionalFormatting sqref="Q22">
    <cfRule type="cellIs" dxfId="16" priority="5" operator="equal">
      <formula>0</formula>
    </cfRule>
  </conditionalFormatting>
  <conditionalFormatting sqref="L22">
    <cfRule type="cellIs" dxfId="15" priority="4" operator="equal">
      <formula>0</formula>
    </cfRule>
  </conditionalFormatting>
  <conditionalFormatting sqref="B13 G13">
    <cfRule type="cellIs" dxfId="14" priority="3" operator="equal">
      <formula>0</formula>
    </cfRule>
  </conditionalFormatting>
  <conditionalFormatting sqref="Q13">
    <cfRule type="cellIs" dxfId="13" priority="2" operator="equal">
      <formula>0</formula>
    </cfRule>
  </conditionalFormatting>
  <conditionalFormatting sqref="L13">
    <cfRule type="cellIs" dxfId="1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85" zoomScaleNormal="85" workbookViewId="0">
      <selection activeCell="J7" sqref="J7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4" width="9.140625" hidden="1" customWidth="1"/>
    <col min="15" max="15" width="9.140625" customWidth="1"/>
    <col min="17" max="17" width="9.5703125" customWidth="1"/>
    <col min="18" max="20" width="13.42578125" customWidth="1"/>
    <col min="21" max="21" width="11.28515625" style="21" customWidth="1"/>
  </cols>
  <sheetData>
    <row r="1" spans="1:21" ht="15" customHeight="1" x14ac:dyDescent="0.25">
      <c r="A1" s="156" t="s">
        <v>0</v>
      </c>
      <c r="B1" s="186" t="s">
        <v>22</v>
      </c>
      <c r="C1" s="187"/>
      <c r="D1" s="187"/>
      <c r="E1" s="187"/>
      <c r="F1" s="188"/>
      <c r="G1" s="192" t="s">
        <v>23</v>
      </c>
      <c r="H1" s="187"/>
      <c r="I1" s="187"/>
      <c r="J1" s="187"/>
      <c r="K1" s="188"/>
      <c r="L1" s="192" t="s">
        <v>53</v>
      </c>
      <c r="M1" s="187"/>
      <c r="N1" s="187"/>
      <c r="O1" s="187"/>
      <c r="P1" s="188"/>
      <c r="Q1" s="167" t="s">
        <v>24</v>
      </c>
      <c r="R1" s="177" t="s">
        <v>67</v>
      </c>
      <c r="S1" s="178"/>
      <c r="T1" s="179"/>
      <c r="U1" s="18"/>
    </row>
    <row r="2" spans="1:21" ht="15" customHeight="1" x14ac:dyDescent="0.25">
      <c r="A2" s="157"/>
      <c r="B2" s="189"/>
      <c r="C2" s="190"/>
      <c r="D2" s="190"/>
      <c r="E2" s="190"/>
      <c r="F2" s="191"/>
      <c r="G2" s="193"/>
      <c r="H2" s="190"/>
      <c r="I2" s="190"/>
      <c r="J2" s="190"/>
      <c r="K2" s="191"/>
      <c r="L2" s="193"/>
      <c r="M2" s="190"/>
      <c r="N2" s="190"/>
      <c r="O2" s="190"/>
      <c r="P2" s="191"/>
      <c r="Q2" s="168"/>
      <c r="R2" s="180"/>
      <c r="S2" s="181"/>
      <c r="T2" s="182"/>
      <c r="U2" s="18"/>
    </row>
    <row r="3" spans="1:21" ht="15.75" customHeight="1" x14ac:dyDescent="0.25">
      <c r="A3" s="157"/>
      <c r="B3" s="189"/>
      <c r="C3" s="190"/>
      <c r="D3" s="190"/>
      <c r="E3" s="190"/>
      <c r="F3" s="191"/>
      <c r="G3" s="193"/>
      <c r="H3" s="190"/>
      <c r="I3" s="190"/>
      <c r="J3" s="190"/>
      <c r="K3" s="191"/>
      <c r="L3" s="193"/>
      <c r="M3" s="190"/>
      <c r="N3" s="190"/>
      <c r="O3" s="190"/>
      <c r="P3" s="191"/>
      <c r="Q3" s="168"/>
      <c r="R3" s="183"/>
      <c r="S3" s="184"/>
      <c r="T3" s="185"/>
      <c r="U3" s="18"/>
    </row>
    <row r="4" spans="1:21" ht="15" customHeight="1" thickBot="1" x14ac:dyDescent="0.3">
      <c r="A4" s="158"/>
      <c r="B4" s="101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50" t="s">
        <v>66</v>
      </c>
      <c r="T4" s="51" t="s">
        <v>53</v>
      </c>
      <c r="U4" s="18"/>
    </row>
    <row r="5" spans="1:21" s="5" customFormat="1" x14ac:dyDescent="0.25">
      <c r="A5" s="80" t="s">
        <v>1</v>
      </c>
      <c r="B5" s="47">
        <f>B6+B7</f>
        <v>19596</v>
      </c>
      <c r="C5" s="48">
        <f t="shared" ref="C5:P5" si="0">C6+C7</f>
        <v>0</v>
      </c>
      <c r="D5" s="48">
        <f t="shared" si="0"/>
        <v>0</v>
      </c>
      <c r="E5" s="48">
        <f t="shared" si="0"/>
        <v>36</v>
      </c>
      <c r="F5" s="49">
        <f t="shared" si="0"/>
        <v>19560</v>
      </c>
      <c r="G5" s="47">
        <f t="shared" si="0"/>
        <v>5613</v>
      </c>
      <c r="H5" s="48">
        <f t="shared" si="0"/>
        <v>0</v>
      </c>
      <c r="I5" s="48">
        <f t="shared" si="0"/>
        <v>13</v>
      </c>
      <c r="J5" s="48">
        <f t="shared" si="0"/>
        <v>367</v>
      </c>
      <c r="K5" s="49">
        <f t="shared" si="0"/>
        <v>5233</v>
      </c>
      <c r="L5" s="47">
        <f t="shared" si="0"/>
        <v>3300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3300</v>
      </c>
      <c r="Q5" s="86">
        <f>G5+B5+L5</f>
        <v>28509</v>
      </c>
      <c r="R5" s="90"/>
      <c r="S5" s="91"/>
      <c r="T5" s="92"/>
      <c r="U5" s="19">
        <f>Q5-ноябрь!Q5</f>
        <v>60</v>
      </c>
    </row>
    <row r="6" spans="1:21" s="6" customFormat="1" x14ac:dyDescent="0.25">
      <c r="A6" s="81" t="s">
        <v>2</v>
      </c>
      <c r="B6" s="28">
        <f>C6+D6+E6+F6</f>
        <v>8457</v>
      </c>
      <c r="C6" s="17"/>
      <c r="D6" s="17"/>
      <c r="E6" s="17">
        <v>15</v>
      </c>
      <c r="F6" s="29">
        <v>8442</v>
      </c>
      <c r="G6" s="28">
        <f>H6+I6+J6+K6</f>
        <v>4034</v>
      </c>
      <c r="H6" s="17"/>
      <c r="I6" s="17">
        <v>13</v>
      </c>
      <c r="J6" s="17">
        <v>287</v>
      </c>
      <c r="K6" s="29">
        <v>3734</v>
      </c>
      <c r="L6" s="28">
        <f>M6+N6+O6+P6</f>
        <v>2424</v>
      </c>
      <c r="M6" s="17"/>
      <c r="N6" s="17"/>
      <c r="O6" s="17"/>
      <c r="P6" s="29">
        <v>2424</v>
      </c>
      <c r="Q6" s="43">
        <f>G6+B6+L6</f>
        <v>14915</v>
      </c>
      <c r="R6" s="64"/>
      <c r="S6" s="53"/>
      <c r="T6" s="60"/>
      <c r="U6" s="19">
        <f>Q6-ноябрь!Q6</f>
        <v>22</v>
      </c>
    </row>
    <row r="7" spans="1:21" s="15" customFormat="1" x14ac:dyDescent="0.25">
      <c r="A7" s="81" t="s">
        <v>3</v>
      </c>
      <c r="B7" s="28">
        <f>C7+D7+E7+F7</f>
        <v>11139</v>
      </c>
      <c r="C7" s="4"/>
      <c r="D7" s="4"/>
      <c r="E7" s="4">
        <v>21</v>
      </c>
      <c r="F7" s="30">
        <v>11118</v>
      </c>
      <c r="G7" s="28">
        <f>H7+I7+J7+K7</f>
        <v>1579</v>
      </c>
      <c r="H7" s="4"/>
      <c r="I7" s="4"/>
      <c r="J7" s="4">
        <v>80</v>
      </c>
      <c r="K7" s="30">
        <v>1499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13594</v>
      </c>
      <c r="R7" s="65"/>
      <c r="S7" s="53"/>
      <c r="T7" s="66"/>
      <c r="U7" s="19">
        <f>Q7-ноябрь!Q7</f>
        <v>38</v>
      </c>
    </row>
    <row r="8" spans="1:21" s="5" customFormat="1" x14ac:dyDescent="0.25">
      <c r="A8" s="82" t="s">
        <v>4</v>
      </c>
      <c r="B8" s="26">
        <f>B9+B10</f>
        <v>16874</v>
      </c>
      <c r="C8" s="1">
        <f t="shared" ref="C8:P8" si="2">C9+C10</f>
        <v>0</v>
      </c>
      <c r="D8" s="1">
        <f t="shared" si="2"/>
        <v>0</v>
      </c>
      <c r="E8" s="1">
        <f t="shared" si="2"/>
        <v>103</v>
      </c>
      <c r="F8" s="27">
        <f t="shared" si="2"/>
        <v>16771</v>
      </c>
      <c r="G8" s="26">
        <f t="shared" si="2"/>
        <v>2128</v>
      </c>
      <c r="H8" s="1">
        <f t="shared" si="2"/>
        <v>0</v>
      </c>
      <c r="I8" s="1">
        <f t="shared" si="2"/>
        <v>7</v>
      </c>
      <c r="J8" s="1">
        <f t="shared" si="2"/>
        <v>442</v>
      </c>
      <c r="K8" s="27">
        <f t="shared" si="2"/>
        <v>1679</v>
      </c>
      <c r="L8" s="26">
        <f t="shared" si="2"/>
        <v>692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692</v>
      </c>
      <c r="Q8" s="42">
        <f t="shared" si="1"/>
        <v>19694</v>
      </c>
      <c r="R8" s="64"/>
      <c r="S8" s="53"/>
      <c r="T8" s="60"/>
      <c r="U8" s="19">
        <f>Q8-ноябрь!Q8</f>
        <v>66</v>
      </c>
    </row>
    <row r="9" spans="1:21" s="6" customFormat="1" x14ac:dyDescent="0.25">
      <c r="A9" s="81" t="s">
        <v>5</v>
      </c>
      <c r="B9" s="28">
        <f>C9+D9+E9+F9</f>
        <v>10419</v>
      </c>
      <c r="C9" s="17"/>
      <c r="D9" s="17"/>
      <c r="E9" s="17">
        <v>91</v>
      </c>
      <c r="F9" s="29">
        <v>10328</v>
      </c>
      <c r="G9" s="28">
        <f t="shared" ref="G9:G10" si="3">H9+I9+J9+K9</f>
        <v>1080</v>
      </c>
      <c r="H9" s="17"/>
      <c r="I9" s="17">
        <v>7</v>
      </c>
      <c r="J9" s="17">
        <v>331</v>
      </c>
      <c r="K9" s="29">
        <v>742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11613</v>
      </c>
      <c r="R9" s="64"/>
      <c r="S9" s="53"/>
      <c r="T9" s="60"/>
      <c r="U9" s="19">
        <f>Q9-ноябрь!Q9</f>
        <v>60</v>
      </c>
    </row>
    <row r="10" spans="1:21" s="6" customFormat="1" x14ac:dyDescent="0.25">
      <c r="A10" s="81" t="s">
        <v>6</v>
      </c>
      <c r="B10" s="28">
        <f>C10+D10+E10+F10</f>
        <v>6455</v>
      </c>
      <c r="C10" s="17"/>
      <c r="D10" s="17"/>
      <c r="E10" s="17">
        <v>12</v>
      </c>
      <c r="F10" s="29">
        <v>6443</v>
      </c>
      <c r="G10" s="28">
        <f t="shared" si="3"/>
        <v>1048</v>
      </c>
      <c r="H10" s="17"/>
      <c r="I10" s="17"/>
      <c r="J10" s="17">
        <v>111</v>
      </c>
      <c r="K10" s="29">
        <v>937</v>
      </c>
      <c r="L10" s="28">
        <f t="shared" si="4"/>
        <v>578</v>
      </c>
      <c r="M10" s="17"/>
      <c r="N10" s="17"/>
      <c r="O10" s="17"/>
      <c r="P10" s="29">
        <v>578</v>
      </c>
      <c r="Q10" s="43">
        <f t="shared" si="1"/>
        <v>8081</v>
      </c>
      <c r="R10" s="64"/>
      <c r="S10" s="53"/>
      <c r="T10" s="60"/>
      <c r="U10" s="19">
        <f>Q10-ноябрь!Q10</f>
        <v>6</v>
      </c>
    </row>
    <row r="11" spans="1:21" s="5" customFormat="1" x14ac:dyDescent="0.25">
      <c r="A11" s="83" t="s">
        <v>7</v>
      </c>
      <c r="B11" s="26">
        <f t="shared" ref="B11:O11" si="5">B12+B13</f>
        <v>25360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25353</v>
      </c>
      <c r="G11" s="26">
        <f t="shared" si="5"/>
        <v>2496</v>
      </c>
      <c r="H11" s="1">
        <f t="shared" si="5"/>
        <v>0</v>
      </c>
      <c r="I11" s="1">
        <f t="shared" si="5"/>
        <v>0</v>
      </c>
      <c r="J11" s="1">
        <f t="shared" si="5"/>
        <v>223</v>
      </c>
      <c r="K11" s="27">
        <f t="shared" si="5"/>
        <v>2273</v>
      </c>
      <c r="L11" s="26">
        <f t="shared" si="5"/>
        <v>521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521</v>
      </c>
      <c r="Q11" s="42">
        <f t="shared" si="1"/>
        <v>28377</v>
      </c>
      <c r="R11" s="64"/>
      <c r="S11" s="53"/>
      <c r="T11" s="60"/>
      <c r="U11" s="19">
        <f>Q11-ноябрь!Q11</f>
        <v>-39</v>
      </c>
    </row>
    <row r="12" spans="1:21" s="6" customFormat="1" x14ac:dyDescent="0.25">
      <c r="A12" s="84" t="s">
        <v>8</v>
      </c>
      <c r="B12" s="28">
        <f>C12+D12+E12+F12</f>
        <v>14101</v>
      </c>
      <c r="C12" s="17"/>
      <c r="D12" s="17"/>
      <c r="E12" s="17">
        <v>6</v>
      </c>
      <c r="F12" s="29">
        <v>14095</v>
      </c>
      <c r="G12" s="28">
        <f t="shared" ref="G12:G14" si="6">H12+I12+J12+K12</f>
        <v>1362</v>
      </c>
      <c r="H12" s="17"/>
      <c r="I12" s="17"/>
      <c r="J12" s="17">
        <v>100</v>
      </c>
      <c r="K12" s="29">
        <v>1262</v>
      </c>
      <c r="L12" s="28">
        <f t="shared" ref="L12:L14" si="7">M12+N12+O12+P12</f>
        <v>253</v>
      </c>
      <c r="M12" s="17"/>
      <c r="N12" s="17"/>
      <c r="O12" s="17"/>
      <c r="P12" s="29">
        <v>253</v>
      </c>
      <c r="Q12" s="43">
        <f t="shared" si="1"/>
        <v>15716</v>
      </c>
      <c r="R12" s="64"/>
      <c r="S12" s="53"/>
      <c r="T12" s="60"/>
      <c r="U12" s="19">
        <f>Q12-ноябрь!Q12</f>
        <v>-11</v>
      </c>
    </row>
    <row r="13" spans="1:21" s="6" customFormat="1" x14ac:dyDescent="0.25">
      <c r="A13" s="84" t="s">
        <v>9</v>
      </c>
      <c r="B13" s="28">
        <f>C13+D13+E13+F13</f>
        <v>11259</v>
      </c>
      <c r="C13" s="17"/>
      <c r="D13" s="17"/>
      <c r="E13" s="17">
        <v>1</v>
      </c>
      <c r="F13" s="29">
        <v>11258</v>
      </c>
      <c r="G13" s="28">
        <f t="shared" si="6"/>
        <v>1134</v>
      </c>
      <c r="H13" s="17"/>
      <c r="I13" s="17"/>
      <c r="J13" s="17">
        <v>123</v>
      </c>
      <c r="K13" s="29">
        <v>1011</v>
      </c>
      <c r="L13" s="28">
        <f t="shared" si="7"/>
        <v>268</v>
      </c>
      <c r="M13" s="17"/>
      <c r="N13" s="17"/>
      <c r="O13" s="17"/>
      <c r="P13" s="29">
        <v>268</v>
      </c>
      <c r="Q13" s="43">
        <f t="shared" si="1"/>
        <v>12661</v>
      </c>
      <c r="R13" s="64"/>
      <c r="S13" s="53"/>
      <c r="T13" s="60"/>
      <c r="U13" s="19">
        <f>Q13-ноябрь!Q13</f>
        <v>-28</v>
      </c>
    </row>
    <row r="14" spans="1:21" s="16" customFormat="1" x14ac:dyDescent="0.25">
      <c r="A14" s="83" t="s">
        <v>10</v>
      </c>
      <c r="B14" s="31">
        <f>C14+D14+E14+F14</f>
        <v>10383</v>
      </c>
      <c r="C14" s="3"/>
      <c r="D14" s="3"/>
      <c r="E14" s="3">
        <v>6</v>
      </c>
      <c r="F14" s="32">
        <v>10377</v>
      </c>
      <c r="G14" s="31">
        <f t="shared" si="6"/>
        <v>1930</v>
      </c>
      <c r="H14" s="3"/>
      <c r="I14" s="3">
        <v>7</v>
      </c>
      <c r="J14" s="3">
        <v>239</v>
      </c>
      <c r="K14" s="32">
        <v>1684</v>
      </c>
      <c r="L14" s="31">
        <f t="shared" si="7"/>
        <v>579</v>
      </c>
      <c r="M14" s="3"/>
      <c r="N14" s="3"/>
      <c r="O14" s="3"/>
      <c r="P14" s="32">
        <v>579</v>
      </c>
      <c r="Q14" s="44">
        <f t="shared" si="1"/>
        <v>12892</v>
      </c>
      <c r="R14" s="67"/>
      <c r="S14" s="53"/>
      <c r="T14" s="68"/>
      <c r="U14" s="19">
        <f>Q14-ноябрь!Q14</f>
        <v>-16</v>
      </c>
    </row>
    <row r="15" spans="1:21" s="5" customFormat="1" x14ac:dyDescent="0.25">
      <c r="A15" s="82" t="s">
        <v>54</v>
      </c>
      <c r="B15" s="26">
        <f t="shared" ref="B15:P15" si="8">B16+B17</f>
        <v>15829</v>
      </c>
      <c r="C15" s="1">
        <f t="shared" si="8"/>
        <v>0</v>
      </c>
      <c r="D15" s="1">
        <f t="shared" si="8"/>
        <v>0</v>
      </c>
      <c r="E15" s="1">
        <f t="shared" si="8"/>
        <v>6</v>
      </c>
      <c r="F15" s="27">
        <f t="shared" si="8"/>
        <v>15823</v>
      </c>
      <c r="G15" s="26">
        <f t="shared" si="8"/>
        <v>2036</v>
      </c>
      <c r="H15" s="1">
        <f t="shared" si="8"/>
        <v>0</v>
      </c>
      <c r="I15" s="1">
        <f t="shared" si="8"/>
        <v>0</v>
      </c>
      <c r="J15" s="1">
        <f t="shared" si="8"/>
        <v>234</v>
      </c>
      <c r="K15" s="27">
        <f t="shared" si="8"/>
        <v>1802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657</v>
      </c>
      <c r="Q15" s="42">
        <f t="shared" si="1"/>
        <v>18526</v>
      </c>
      <c r="R15" s="64"/>
      <c r="S15" s="53"/>
      <c r="T15" s="60"/>
      <c r="U15" s="19">
        <f>Q15-ноябрь!Q15</f>
        <v>-10</v>
      </c>
    </row>
    <row r="16" spans="1:21" s="6" customFormat="1" x14ac:dyDescent="0.25">
      <c r="A16" s="81" t="s">
        <v>12</v>
      </c>
      <c r="B16" s="28">
        <f>C16+D16+E16+F16</f>
        <v>2927</v>
      </c>
      <c r="C16" s="17"/>
      <c r="D16" s="17"/>
      <c r="E16" s="17">
        <v>6</v>
      </c>
      <c r="F16" s="29">
        <v>2921</v>
      </c>
      <c r="G16" s="28">
        <f t="shared" ref="G16:G20" si="9">H16+I16+J16+K16</f>
        <v>782</v>
      </c>
      <c r="H16" s="17"/>
      <c r="I16" s="17"/>
      <c r="J16" s="17">
        <v>128</v>
      </c>
      <c r="K16" s="29">
        <v>654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4060</v>
      </c>
      <c r="R16" s="64"/>
      <c r="S16" s="53"/>
      <c r="T16" s="60"/>
      <c r="U16" s="19">
        <f>Q16-ноябрь!Q16</f>
        <v>-9</v>
      </c>
    </row>
    <row r="17" spans="1:21" s="6" customFormat="1" x14ac:dyDescent="0.25">
      <c r="A17" s="84" t="s">
        <v>13</v>
      </c>
      <c r="B17" s="28">
        <f>C17+D17+E17+F17</f>
        <v>12902</v>
      </c>
      <c r="C17" s="17"/>
      <c r="D17" s="17"/>
      <c r="E17" s="17"/>
      <c r="F17" s="29">
        <v>12902</v>
      </c>
      <c r="G17" s="28">
        <f t="shared" si="9"/>
        <v>1254</v>
      </c>
      <c r="H17" s="17"/>
      <c r="I17" s="17"/>
      <c r="J17" s="17">
        <v>106</v>
      </c>
      <c r="K17" s="29">
        <v>1148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14466</v>
      </c>
      <c r="R17" s="64"/>
      <c r="S17" s="53"/>
      <c r="T17" s="60"/>
      <c r="U17" s="19">
        <f>Q17-ноябрь!Q17</f>
        <v>-1</v>
      </c>
    </row>
    <row r="18" spans="1:21" s="7" customFormat="1" x14ac:dyDescent="0.25">
      <c r="A18" s="83" t="s">
        <v>14</v>
      </c>
      <c r="B18" s="31">
        <f t="shared" ref="B18" si="11">C18+D18+E18+F18</f>
        <v>17873</v>
      </c>
      <c r="C18" s="1"/>
      <c r="D18" s="1"/>
      <c r="E18" s="1">
        <v>5</v>
      </c>
      <c r="F18" s="27">
        <v>17868</v>
      </c>
      <c r="G18" s="31">
        <f t="shared" si="9"/>
        <v>2072</v>
      </c>
      <c r="H18" s="1">
        <v>1</v>
      </c>
      <c r="I18" s="1">
        <v>2</v>
      </c>
      <c r="J18" s="1">
        <v>143</v>
      </c>
      <c r="K18" s="27">
        <v>1926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20090</v>
      </c>
      <c r="R18" s="64"/>
      <c r="S18" s="53"/>
      <c r="T18" s="69"/>
      <c r="U18" s="19">
        <f>Q18-ноябрь!Q18</f>
        <v>-5</v>
      </c>
    </row>
    <row r="19" spans="1:21" s="16" customFormat="1" x14ac:dyDescent="0.25">
      <c r="A19" s="83" t="s">
        <v>15</v>
      </c>
      <c r="B19" s="31">
        <f t="shared" ref="B19:B22" si="12">C19+D19+E19+F19</f>
        <v>14627</v>
      </c>
      <c r="C19" s="3"/>
      <c r="D19" s="3"/>
      <c r="E19" s="3">
        <v>6</v>
      </c>
      <c r="F19" s="32">
        <v>14621</v>
      </c>
      <c r="G19" s="31">
        <f t="shared" si="9"/>
        <v>1493</v>
      </c>
      <c r="H19" s="3"/>
      <c r="I19" s="3">
        <v>1</v>
      </c>
      <c r="J19" s="3">
        <v>27</v>
      </c>
      <c r="K19" s="32">
        <v>1465</v>
      </c>
      <c r="L19" s="31">
        <f t="shared" si="10"/>
        <v>743</v>
      </c>
      <c r="M19" s="3"/>
      <c r="N19" s="3"/>
      <c r="O19" s="3"/>
      <c r="P19" s="32">
        <v>743</v>
      </c>
      <c r="Q19" s="44">
        <f t="shared" si="1"/>
        <v>16863</v>
      </c>
      <c r="R19" s="67"/>
      <c r="S19" s="53"/>
      <c r="T19" s="68"/>
      <c r="U19" s="19">
        <f>Q19-ноябрь!Q19</f>
        <v>16</v>
      </c>
    </row>
    <row r="20" spans="1:21" s="7" customFormat="1" x14ac:dyDescent="0.25">
      <c r="A20" s="82" t="s">
        <v>16</v>
      </c>
      <c r="B20" s="31">
        <f t="shared" si="12"/>
        <v>13192</v>
      </c>
      <c r="C20" s="3"/>
      <c r="D20" s="3"/>
      <c r="E20" s="3">
        <v>2</v>
      </c>
      <c r="F20" s="32">
        <v>13190</v>
      </c>
      <c r="G20" s="31">
        <f t="shared" si="9"/>
        <v>1170</v>
      </c>
      <c r="H20" s="1"/>
      <c r="I20" s="1"/>
      <c r="J20" s="1">
        <v>125</v>
      </c>
      <c r="K20" s="27">
        <v>1045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14629</v>
      </c>
      <c r="R20" s="70"/>
      <c r="S20" s="53"/>
      <c r="T20" s="69"/>
      <c r="U20" s="19">
        <f>Q20-ноябрь!Q20</f>
        <v>5</v>
      </c>
    </row>
    <row r="21" spans="1:21" s="7" customFormat="1" x14ac:dyDescent="0.25">
      <c r="A21" s="82" t="s">
        <v>17</v>
      </c>
      <c r="B21" s="31">
        <f t="shared" si="12"/>
        <v>4746</v>
      </c>
      <c r="C21" s="1"/>
      <c r="D21" s="1"/>
      <c r="E21" s="1"/>
      <c r="F21" s="27">
        <v>4746</v>
      </c>
      <c r="G21" s="31">
        <f>H21+I21+J21+K21</f>
        <v>605</v>
      </c>
      <c r="H21" s="1"/>
      <c r="I21" s="1"/>
      <c r="J21" s="1">
        <v>20</v>
      </c>
      <c r="K21" s="27">
        <v>585</v>
      </c>
      <c r="L21" s="31">
        <f>M21+N21+O21+P21</f>
        <v>259</v>
      </c>
      <c r="M21" s="1"/>
      <c r="N21" s="1"/>
      <c r="O21" s="1"/>
      <c r="P21" s="27">
        <v>259</v>
      </c>
      <c r="Q21" s="44">
        <f t="shared" si="1"/>
        <v>5610</v>
      </c>
      <c r="R21" s="70"/>
      <c r="S21" s="53"/>
      <c r="T21" s="69"/>
      <c r="U21" s="19">
        <f>Q21-ноябрь!Q21</f>
        <v>-1</v>
      </c>
    </row>
    <row r="22" spans="1:21" s="7" customFormat="1" x14ac:dyDescent="0.25">
      <c r="A22" s="82" t="s">
        <v>18</v>
      </c>
      <c r="B22" s="31">
        <f t="shared" si="12"/>
        <v>1339</v>
      </c>
      <c r="C22" s="1"/>
      <c r="D22" s="1"/>
      <c r="E22" s="1"/>
      <c r="F22" s="27">
        <v>1339</v>
      </c>
      <c r="G22" s="31">
        <f t="shared" ref="G22" si="13">H22+I22+J22+K22</f>
        <v>244</v>
      </c>
      <c r="H22" s="1"/>
      <c r="I22" s="1"/>
      <c r="J22" s="1">
        <v>6</v>
      </c>
      <c r="K22" s="27">
        <v>238</v>
      </c>
      <c r="L22" s="31">
        <f t="shared" ref="L22" si="14">M22+N22+O22+P22</f>
        <v>92</v>
      </c>
      <c r="M22" s="1"/>
      <c r="N22" s="1"/>
      <c r="O22" s="1"/>
      <c r="P22" s="27">
        <v>92</v>
      </c>
      <c r="Q22" s="44">
        <f t="shared" si="1"/>
        <v>1675</v>
      </c>
      <c r="R22" s="70"/>
      <c r="S22" s="53"/>
      <c r="T22" s="69"/>
      <c r="U22" s="19">
        <f>Q22-ноябрь!Q22</f>
        <v>-67</v>
      </c>
    </row>
    <row r="23" spans="1:21" ht="16.5" thickBot="1" x14ac:dyDescent="0.3">
      <c r="A23" s="85" t="s">
        <v>24</v>
      </c>
      <c r="B23" s="33">
        <f>B5+B8+B11+B14+B15+B18+B19+B20+B21+B22</f>
        <v>139819</v>
      </c>
      <c r="C23" s="34">
        <f t="shared" ref="C23:O23" si="15">C5+C8+C11+C14+C15+C18+C19+C20+C21+C22</f>
        <v>0</v>
      </c>
      <c r="D23" s="34">
        <f t="shared" si="15"/>
        <v>0</v>
      </c>
      <c r="E23" s="34">
        <f t="shared" si="15"/>
        <v>171</v>
      </c>
      <c r="F23" s="35">
        <f t="shared" si="15"/>
        <v>139648</v>
      </c>
      <c r="G23" s="33">
        <f t="shared" si="15"/>
        <v>19787</v>
      </c>
      <c r="H23" s="34">
        <f t="shared" si="15"/>
        <v>1</v>
      </c>
      <c r="I23" s="34">
        <f t="shared" si="15"/>
        <v>30</v>
      </c>
      <c r="J23" s="34">
        <f t="shared" si="15"/>
        <v>1826</v>
      </c>
      <c r="K23" s="35">
        <f t="shared" si="15"/>
        <v>17930</v>
      </c>
      <c r="L23" s="33">
        <f t="shared" si="15"/>
        <v>7259</v>
      </c>
      <c r="M23" s="34">
        <f t="shared" si="15"/>
        <v>0</v>
      </c>
      <c r="N23" s="34">
        <f t="shared" si="15"/>
        <v>0</v>
      </c>
      <c r="O23" s="34">
        <f t="shared" si="15"/>
        <v>4</v>
      </c>
      <c r="P23" s="35">
        <f>P5+P8+P11+P14+P15+P18+P19+P20+P21+P22</f>
        <v>7255</v>
      </c>
      <c r="Q23" s="45">
        <f>G23+B23+L23</f>
        <v>166865</v>
      </c>
      <c r="R23" s="71"/>
      <c r="S23" s="72"/>
      <c r="T23" s="73"/>
      <c r="U23" s="19">
        <f>Q23-ноябрь!Q23</f>
        <v>9</v>
      </c>
    </row>
    <row r="24" spans="1:21" x14ac:dyDescent="0.25">
      <c r="B24"/>
      <c r="Q24" s="59"/>
      <c r="R24" s="21"/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1" priority="16" operator="equal">
      <formula>0</formula>
    </cfRule>
  </conditionalFormatting>
  <conditionalFormatting sqref="L18">
    <cfRule type="cellIs" dxfId="10" priority="11" operator="equal">
      <formula>0</formula>
    </cfRule>
  </conditionalFormatting>
  <conditionalFormatting sqref="L5:L12 L19:L21 L23 L14:L17">
    <cfRule type="cellIs" dxfId="9" priority="14" operator="equal">
      <formula>0</formula>
    </cfRule>
  </conditionalFormatting>
  <conditionalFormatting sqref="B18 G18">
    <cfRule type="cellIs" dxfId="8" priority="13" operator="equal">
      <formula>0</formula>
    </cfRule>
  </conditionalFormatting>
  <conditionalFormatting sqref="L22">
    <cfRule type="cellIs" dxfId="7" priority="8" operator="equal">
      <formula>0</formula>
    </cfRule>
  </conditionalFormatting>
  <conditionalFormatting sqref="B22 G22">
    <cfRule type="cellIs" dxfId="6" priority="10" operator="equal">
      <formula>0</formula>
    </cfRule>
  </conditionalFormatting>
  <conditionalFormatting sqref="L13">
    <cfRule type="cellIs" dxfId="5" priority="5" operator="equal">
      <formula>0</formula>
    </cfRule>
  </conditionalFormatting>
  <conditionalFormatting sqref="B13 G13">
    <cfRule type="cellIs" dxfId="4" priority="7" operator="equal">
      <formula>0</formula>
    </cfRule>
  </conditionalFormatting>
  <conditionalFormatting sqref="Q22">
    <cfRule type="cellIs" dxfId="3" priority="2" operator="equal">
      <formula>0</formula>
    </cfRule>
  </conditionalFormatting>
  <conditionalFormatting sqref="Q5:Q12 Q19:Q21 Q23 Q14:Q17">
    <cfRule type="cellIs" dxfId="2" priority="4" operator="equal">
      <formula>0</formula>
    </cfRule>
  </conditionalFormatting>
  <conditionalFormatting sqref="Q18">
    <cfRule type="cellIs" dxfId="1" priority="3" operator="equal">
      <formula>0</formula>
    </cfRule>
  </conditionalFormatting>
  <conditionalFormatting sqref="Q13">
    <cfRule type="cellIs" dxfId="0" priority="1" operator="equal">
      <formula>0</formula>
    </cfRule>
  </conditionalFormatting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5" zoomScaleNormal="85" workbookViewId="0">
      <selection activeCell="E37" sqref="E37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5" width="0" hidden="1" customWidth="1"/>
    <col min="17" max="17" width="9.5703125" customWidth="1"/>
    <col min="18" max="18" width="8.28515625" style="21" customWidth="1"/>
    <col min="19" max="20" width="8.28515625" customWidth="1"/>
  </cols>
  <sheetData>
    <row r="1" spans="1:22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47" t="s">
        <v>68</v>
      </c>
      <c r="S1" s="148"/>
      <c r="T1" s="149"/>
    </row>
    <row r="2" spans="1:22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50"/>
      <c r="S2" s="151"/>
      <c r="T2" s="152"/>
    </row>
    <row r="3" spans="1:22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53"/>
      <c r="S3" s="154"/>
      <c r="T3" s="155"/>
    </row>
    <row r="4" spans="1:22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50" t="s">
        <v>66</v>
      </c>
      <c r="T4" s="51" t="s">
        <v>53</v>
      </c>
    </row>
    <row r="5" spans="1:22" s="5" customFormat="1" x14ac:dyDescent="0.25">
      <c r="A5" s="80" t="s">
        <v>1</v>
      </c>
      <c r="B5" s="47">
        <f>B6+B7</f>
        <v>19322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19320</v>
      </c>
      <c r="G5" s="47">
        <f t="shared" si="0"/>
        <v>5420</v>
      </c>
      <c r="H5" s="48">
        <f t="shared" si="0"/>
        <v>2</v>
      </c>
      <c r="I5" s="48">
        <f t="shared" si="0"/>
        <v>46</v>
      </c>
      <c r="J5" s="48">
        <f t="shared" si="0"/>
        <v>1316</v>
      </c>
      <c r="K5" s="49">
        <f t="shared" si="0"/>
        <v>4056</v>
      </c>
      <c r="L5" s="47">
        <f t="shared" si="0"/>
        <v>3275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3275</v>
      </c>
      <c r="Q5" s="86">
        <f>G5+B5+L5</f>
        <v>28017</v>
      </c>
      <c r="R5" s="87"/>
      <c r="S5" s="88"/>
      <c r="T5" s="89"/>
      <c r="U5" s="5">
        <v>27998</v>
      </c>
      <c r="V5" s="5">
        <f>Q5-U5</f>
        <v>19</v>
      </c>
    </row>
    <row r="6" spans="1:22" s="6" customFormat="1" x14ac:dyDescent="0.25">
      <c r="A6" s="81" t="s">
        <v>2</v>
      </c>
      <c r="B6" s="28">
        <f>C6+D6+E6+F6</f>
        <v>8366</v>
      </c>
      <c r="C6" s="17"/>
      <c r="D6" s="17"/>
      <c r="E6" s="17">
        <v>2</v>
      </c>
      <c r="F6" s="29">
        <v>8364</v>
      </c>
      <c r="G6" s="28">
        <f>H6+I6+J6+K6</f>
        <v>3858</v>
      </c>
      <c r="H6" s="17">
        <v>1</v>
      </c>
      <c r="I6" s="17">
        <v>36</v>
      </c>
      <c r="J6" s="17">
        <v>1178</v>
      </c>
      <c r="K6" s="29">
        <v>2643</v>
      </c>
      <c r="L6" s="28">
        <f>M6+N6+O6+P6</f>
        <v>2399</v>
      </c>
      <c r="M6" s="17"/>
      <c r="N6" s="17"/>
      <c r="O6" s="17"/>
      <c r="P6" s="29">
        <v>2399</v>
      </c>
      <c r="Q6" s="43">
        <f>G6+B6+L6</f>
        <v>14623</v>
      </c>
      <c r="R6" s="128"/>
      <c r="S6" s="129"/>
      <c r="T6" s="130"/>
      <c r="U6" s="6">
        <v>14609</v>
      </c>
      <c r="V6" s="5">
        <f t="shared" ref="V6:V23" si="1">Q6-U6</f>
        <v>14</v>
      </c>
    </row>
    <row r="7" spans="1:22" s="15" customFormat="1" x14ac:dyDescent="0.25">
      <c r="A7" s="81" t="s">
        <v>3</v>
      </c>
      <c r="B7" s="28">
        <f>C7+D7+E7+F7</f>
        <v>10956</v>
      </c>
      <c r="C7" s="4"/>
      <c r="D7" s="4"/>
      <c r="E7" s="4"/>
      <c r="F7" s="30">
        <v>10956</v>
      </c>
      <c r="G7" s="28">
        <f>H7+I7+J7+K7</f>
        <v>1562</v>
      </c>
      <c r="H7" s="4">
        <v>1</v>
      </c>
      <c r="I7" s="4">
        <v>10</v>
      </c>
      <c r="J7" s="4">
        <v>138</v>
      </c>
      <c r="K7" s="30">
        <v>1413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2">G7+B7+L7</f>
        <v>13394</v>
      </c>
      <c r="R7" s="131"/>
      <c r="S7" s="129"/>
      <c r="T7" s="130"/>
      <c r="U7" s="15">
        <v>13389</v>
      </c>
      <c r="V7" s="5">
        <f t="shared" si="1"/>
        <v>5</v>
      </c>
    </row>
    <row r="8" spans="1:22" s="5" customFormat="1" x14ac:dyDescent="0.25">
      <c r="A8" s="82" t="s">
        <v>4</v>
      </c>
      <c r="B8" s="26">
        <f>B9+B10</f>
        <v>16576</v>
      </c>
      <c r="C8" s="1">
        <f t="shared" ref="C8:P8" si="3">C9+C10</f>
        <v>0</v>
      </c>
      <c r="D8" s="1">
        <f t="shared" si="3"/>
        <v>0</v>
      </c>
      <c r="E8" s="1">
        <f t="shared" si="3"/>
        <v>225</v>
      </c>
      <c r="F8" s="27">
        <f t="shared" si="3"/>
        <v>16351</v>
      </c>
      <c r="G8" s="26">
        <f t="shared" si="3"/>
        <v>2104</v>
      </c>
      <c r="H8" s="1">
        <f t="shared" si="3"/>
        <v>0</v>
      </c>
      <c r="I8" s="1">
        <f t="shared" si="3"/>
        <v>37</v>
      </c>
      <c r="J8" s="1">
        <f t="shared" si="3"/>
        <v>434</v>
      </c>
      <c r="K8" s="27">
        <f t="shared" si="3"/>
        <v>1633</v>
      </c>
      <c r="L8" s="26">
        <f t="shared" si="3"/>
        <v>669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27">
        <f t="shared" si="3"/>
        <v>669</v>
      </c>
      <c r="Q8" s="42">
        <f t="shared" si="2"/>
        <v>19349</v>
      </c>
      <c r="R8" s="128"/>
      <c r="S8" s="129"/>
      <c r="T8" s="130"/>
      <c r="U8" s="5">
        <v>19321</v>
      </c>
      <c r="V8" s="5">
        <f t="shared" si="1"/>
        <v>28</v>
      </c>
    </row>
    <row r="9" spans="1:22" s="6" customFormat="1" x14ac:dyDescent="0.25">
      <c r="A9" s="81" t="s">
        <v>5</v>
      </c>
      <c r="B9" s="28">
        <f>C9+D9+E9+F9</f>
        <v>10059</v>
      </c>
      <c r="C9" s="17"/>
      <c r="D9" s="17"/>
      <c r="E9" s="17">
        <v>217</v>
      </c>
      <c r="F9" s="29">
        <v>9842</v>
      </c>
      <c r="G9" s="28">
        <f t="shared" ref="G9:G10" si="4">H9+I9+J9+K9</f>
        <v>1055</v>
      </c>
      <c r="H9" s="17"/>
      <c r="I9" s="17">
        <v>37</v>
      </c>
      <c r="J9" s="17">
        <v>323</v>
      </c>
      <c r="K9" s="29">
        <v>695</v>
      </c>
      <c r="L9" s="28">
        <f t="shared" ref="L9" si="5">M9+N9+O9+P9</f>
        <v>114</v>
      </c>
      <c r="M9" s="17"/>
      <c r="N9" s="17"/>
      <c r="O9" s="17"/>
      <c r="P9" s="29">
        <v>114</v>
      </c>
      <c r="Q9" s="43">
        <f t="shared" si="2"/>
        <v>11228</v>
      </c>
      <c r="R9" s="132"/>
      <c r="S9" s="133"/>
      <c r="T9" s="134"/>
      <c r="U9" s="6">
        <v>11201</v>
      </c>
      <c r="V9" s="5">
        <f t="shared" si="1"/>
        <v>27</v>
      </c>
    </row>
    <row r="10" spans="1:22" s="6" customFormat="1" x14ac:dyDescent="0.25">
      <c r="A10" s="81" t="s">
        <v>6</v>
      </c>
      <c r="B10" s="28">
        <f>C10+D10+E10+F10</f>
        <v>6517</v>
      </c>
      <c r="C10" s="17"/>
      <c r="D10" s="17"/>
      <c r="E10" s="17">
        <v>8</v>
      </c>
      <c r="F10" s="29">
        <v>6509</v>
      </c>
      <c r="G10" s="28">
        <f t="shared" si="4"/>
        <v>1049</v>
      </c>
      <c r="H10" s="17"/>
      <c r="I10" s="17"/>
      <c r="J10" s="17">
        <v>111</v>
      </c>
      <c r="K10" s="29">
        <v>938</v>
      </c>
      <c r="L10" s="28">
        <f>M10+N10+O10+P10</f>
        <v>555</v>
      </c>
      <c r="M10" s="17"/>
      <c r="N10" s="17"/>
      <c r="O10" s="17"/>
      <c r="P10" s="29">
        <v>555</v>
      </c>
      <c r="Q10" s="43">
        <f t="shared" si="2"/>
        <v>8121</v>
      </c>
      <c r="R10" s="131"/>
      <c r="S10" s="129"/>
      <c r="T10" s="134"/>
      <c r="U10" s="6">
        <v>8120</v>
      </c>
      <c r="V10" s="5">
        <f t="shared" si="1"/>
        <v>1</v>
      </c>
    </row>
    <row r="11" spans="1:22" s="5" customFormat="1" x14ac:dyDescent="0.25">
      <c r="A11" s="83" t="s">
        <v>7</v>
      </c>
      <c r="B11" s="26">
        <f t="shared" ref="B11:O11" si="6">B12+B13</f>
        <v>27001</v>
      </c>
      <c r="C11" s="1">
        <f t="shared" si="6"/>
        <v>0</v>
      </c>
      <c r="D11" s="1">
        <f t="shared" si="6"/>
        <v>0</v>
      </c>
      <c r="E11" s="1">
        <f t="shared" si="6"/>
        <v>5</v>
      </c>
      <c r="F11" s="27">
        <f t="shared" si="6"/>
        <v>26996</v>
      </c>
      <c r="G11" s="26">
        <f t="shared" si="6"/>
        <v>2510</v>
      </c>
      <c r="H11" s="1">
        <f t="shared" si="6"/>
        <v>6</v>
      </c>
      <c r="I11" s="1">
        <f t="shared" si="6"/>
        <v>5</v>
      </c>
      <c r="J11" s="1">
        <f t="shared" si="6"/>
        <v>352</v>
      </c>
      <c r="K11" s="27">
        <f t="shared" si="6"/>
        <v>2147</v>
      </c>
      <c r="L11" s="26">
        <f t="shared" si="6"/>
        <v>862</v>
      </c>
      <c r="M11" s="1">
        <f t="shared" si="6"/>
        <v>0</v>
      </c>
      <c r="N11" s="1">
        <f t="shared" si="6"/>
        <v>0</v>
      </c>
      <c r="O11" s="1">
        <f t="shared" si="6"/>
        <v>0</v>
      </c>
      <c r="P11" s="27">
        <f>P12+P13</f>
        <v>862</v>
      </c>
      <c r="Q11" s="42">
        <f t="shared" si="2"/>
        <v>30373</v>
      </c>
      <c r="R11" s="128"/>
      <c r="S11" s="129"/>
      <c r="T11" s="130"/>
      <c r="U11" s="5">
        <v>30065</v>
      </c>
      <c r="V11" s="5">
        <f t="shared" si="1"/>
        <v>308</v>
      </c>
    </row>
    <row r="12" spans="1:22" s="6" customFormat="1" x14ac:dyDescent="0.25">
      <c r="A12" s="84" t="s">
        <v>8</v>
      </c>
      <c r="B12" s="28">
        <f>C12+D12+E12+F12</f>
        <v>14731</v>
      </c>
      <c r="C12" s="17"/>
      <c r="D12" s="17"/>
      <c r="E12" s="17">
        <v>4</v>
      </c>
      <c r="F12" s="29">
        <v>14727</v>
      </c>
      <c r="G12" s="28">
        <f t="shared" ref="G12:G14" si="7">H12+I12+J12+K12</f>
        <v>1391</v>
      </c>
      <c r="H12" s="17">
        <v>5</v>
      </c>
      <c r="I12" s="17">
        <v>4</v>
      </c>
      <c r="J12" s="17">
        <v>193</v>
      </c>
      <c r="K12" s="29">
        <v>1189</v>
      </c>
      <c r="L12" s="28">
        <f t="shared" ref="L12:L14" si="8">M12+N12+O12+P12</f>
        <v>284</v>
      </c>
      <c r="M12" s="17"/>
      <c r="N12" s="17"/>
      <c r="O12" s="17"/>
      <c r="P12" s="29">
        <v>284</v>
      </c>
      <c r="Q12" s="43">
        <f t="shared" si="2"/>
        <v>16406</v>
      </c>
      <c r="R12" s="131"/>
      <c r="S12" s="129"/>
      <c r="T12" s="130"/>
      <c r="U12" s="6">
        <v>16383</v>
      </c>
      <c r="V12" s="5">
        <f t="shared" si="1"/>
        <v>23</v>
      </c>
    </row>
    <row r="13" spans="1:22" s="6" customFormat="1" x14ac:dyDescent="0.25">
      <c r="A13" s="84" t="s">
        <v>9</v>
      </c>
      <c r="B13" s="28">
        <f>C13+D13+E13+F13</f>
        <v>12270</v>
      </c>
      <c r="C13" s="17"/>
      <c r="D13" s="17"/>
      <c r="E13" s="17">
        <v>1</v>
      </c>
      <c r="F13" s="29">
        <v>12269</v>
      </c>
      <c r="G13" s="28">
        <f t="shared" si="7"/>
        <v>1119</v>
      </c>
      <c r="H13" s="17">
        <v>1</v>
      </c>
      <c r="I13" s="17">
        <v>1</v>
      </c>
      <c r="J13" s="17">
        <v>159</v>
      </c>
      <c r="K13" s="29">
        <v>958</v>
      </c>
      <c r="L13" s="28">
        <f t="shared" si="8"/>
        <v>578</v>
      </c>
      <c r="M13" s="17"/>
      <c r="N13" s="17"/>
      <c r="O13" s="17"/>
      <c r="P13" s="29">
        <v>578</v>
      </c>
      <c r="Q13" s="43">
        <f t="shared" si="2"/>
        <v>13967</v>
      </c>
      <c r="R13" s="128"/>
      <c r="S13" s="129"/>
      <c r="T13" s="130"/>
      <c r="U13" s="6">
        <v>13682</v>
      </c>
      <c r="V13" s="5">
        <f t="shared" si="1"/>
        <v>285</v>
      </c>
    </row>
    <row r="14" spans="1:22" s="16" customFormat="1" x14ac:dyDescent="0.25">
      <c r="A14" s="83" t="s">
        <v>10</v>
      </c>
      <c r="B14" s="31">
        <f>C14+D14+E14+F14</f>
        <v>11329</v>
      </c>
      <c r="C14" s="3"/>
      <c r="D14" s="3"/>
      <c r="E14" s="3">
        <v>37</v>
      </c>
      <c r="F14" s="32">
        <v>11292</v>
      </c>
      <c r="G14" s="31">
        <f t="shared" si="7"/>
        <v>1966</v>
      </c>
      <c r="H14" s="3">
        <v>10</v>
      </c>
      <c r="I14" s="3">
        <v>30</v>
      </c>
      <c r="J14" s="3">
        <v>726</v>
      </c>
      <c r="K14" s="32">
        <v>1200</v>
      </c>
      <c r="L14" s="31">
        <f t="shared" si="8"/>
        <v>586</v>
      </c>
      <c r="M14" s="3"/>
      <c r="N14" s="3"/>
      <c r="O14" s="3"/>
      <c r="P14" s="32">
        <v>586</v>
      </c>
      <c r="Q14" s="44">
        <f t="shared" si="2"/>
        <v>13881</v>
      </c>
      <c r="R14" s="131"/>
      <c r="S14" s="133"/>
      <c r="T14" s="130"/>
      <c r="U14" s="16">
        <v>13871</v>
      </c>
      <c r="V14" s="5">
        <f t="shared" si="1"/>
        <v>10</v>
      </c>
    </row>
    <row r="15" spans="1:22" s="5" customFormat="1" x14ac:dyDescent="0.25">
      <c r="A15" s="82" t="s">
        <v>11</v>
      </c>
      <c r="B15" s="26">
        <f t="shared" ref="B15:P15" si="9">B16+B17</f>
        <v>15947</v>
      </c>
      <c r="C15" s="1">
        <f t="shared" si="9"/>
        <v>0</v>
      </c>
      <c r="D15" s="1">
        <f t="shared" si="9"/>
        <v>0</v>
      </c>
      <c r="E15" s="1">
        <f t="shared" si="9"/>
        <v>1</v>
      </c>
      <c r="F15" s="27">
        <f t="shared" si="9"/>
        <v>15946</v>
      </c>
      <c r="G15" s="26">
        <f t="shared" si="9"/>
        <v>2007</v>
      </c>
      <c r="H15" s="1">
        <f t="shared" si="9"/>
        <v>8</v>
      </c>
      <c r="I15" s="1">
        <f t="shared" si="9"/>
        <v>1</v>
      </c>
      <c r="J15" s="1">
        <f t="shared" si="9"/>
        <v>239</v>
      </c>
      <c r="K15" s="27">
        <f t="shared" si="9"/>
        <v>1759</v>
      </c>
      <c r="L15" s="26">
        <f t="shared" si="9"/>
        <v>661</v>
      </c>
      <c r="M15" s="1">
        <f t="shared" si="9"/>
        <v>0</v>
      </c>
      <c r="N15" s="1">
        <f t="shared" si="9"/>
        <v>0</v>
      </c>
      <c r="O15" s="1">
        <f t="shared" si="9"/>
        <v>0</v>
      </c>
      <c r="P15" s="27">
        <f t="shared" si="9"/>
        <v>661</v>
      </c>
      <c r="Q15" s="42">
        <f t="shared" si="2"/>
        <v>18615</v>
      </c>
      <c r="R15" s="128"/>
      <c r="S15" s="129"/>
      <c r="T15" s="130"/>
      <c r="U15" s="5">
        <v>18602</v>
      </c>
      <c r="V15" s="5">
        <f t="shared" si="1"/>
        <v>13</v>
      </c>
    </row>
    <row r="16" spans="1:22" s="6" customFormat="1" x14ac:dyDescent="0.25">
      <c r="A16" s="81" t="s">
        <v>12</v>
      </c>
      <c r="B16" s="28">
        <f>C16+D16+E16+F16</f>
        <v>3015</v>
      </c>
      <c r="C16" s="17"/>
      <c r="D16" s="17"/>
      <c r="E16" s="17">
        <v>1</v>
      </c>
      <c r="F16" s="29">
        <v>3014</v>
      </c>
      <c r="G16" s="28">
        <f t="shared" ref="G16:G20" si="10">H16+I16+J16+K16</f>
        <v>769</v>
      </c>
      <c r="H16" s="17">
        <v>1</v>
      </c>
      <c r="I16" s="17"/>
      <c r="J16" s="17">
        <v>129</v>
      </c>
      <c r="K16" s="29">
        <v>639</v>
      </c>
      <c r="L16" s="28">
        <f t="shared" ref="L16:L20" si="11">M16+N16+O16+P16</f>
        <v>351</v>
      </c>
      <c r="M16" s="17"/>
      <c r="N16" s="17"/>
      <c r="O16" s="17"/>
      <c r="P16" s="29">
        <v>351</v>
      </c>
      <c r="Q16" s="43">
        <f t="shared" si="2"/>
        <v>4135</v>
      </c>
      <c r="R16" s="131"/>
      <c r="S16" s="135"/>
      <c r="T16" s="130"/>
      <c r="U16" s="6">
        <v>4123</v>
      </c>
      <c r="V16" s="5">
        <f t="shared" si="1"/>
        <v>12</v>
      </c>
    </row>
    <row r="17" spans="1:22" s="6" customFormat="1" x14ac:dyDescent="0.25">
      <c r="A17" s="84" t="s">
        <v>13</v>
      </c>
      <c r="B17" s="28">
        <f>C17+D17+E17+F17</f>
        <v>12932</v>
      </c>
      <c r="C17" s="17"/>
      <c r="D17" s="17"/>
      <c r="E17" s="17"/>
      <c r="F17" s="29">
        <v>12932</v>
      </c>
      <c r="G17" s="28">
        <f t="shared" si="10"/>
        <v>1238</v>
      </c>
      <c r="H17" s="17">
        <v>7</v>
      </c>
      <c r="I17" s="17">
        <v>1</v>
      </c>
      <c r="J17" s="17">
        <v>110</v>
      </c>
      <c r="K17" s="29">
        <v>1120</v>
      </c>
      <c r="L17" s="28">
        <f t="shared" si="11"/>
        <v>310</v>
      </c>
      <c r="M17" s="17"/>
      <c r="N17" s="17"/>
      <c r="O17" s="17"/>
      <c r="P17" s="29">
        <v>310</v>
      </c>
      <c r="Q17" s="43">
        <f t="shared" si="2"/>
        <v>14480</v>
      </c>
      <c r="R17" s="128"/>
      <c r="S17" s="129"/>
      <c r="T17" s="130"/>
      <c r="U17" s="6">
        <v>14479</v>
      </c>
      <c r="V17" s="5">
        <f t="shared" si="1"/>
        <v>1</v>
      </c>
    </row>
    <row r="18" spans="1:22" s="7" customFormat="1" x14ac:dyDescent="0.25">
      <c r="A18" s="83" t="s">
        <v>14</v>
      </c>
      <c r="B18" s="31">
        <f t="shared" ref="B18:B22" si="12">C18+D18+E18+F18</f>
        <v>17847</v>
      </c>
      <c r="C18" s="1"/>
      <c r="D18" s="1"/>
      <c r="E18" s="1">
        <v>2</v>
      </c>
      <c r="F18" s="27">
        <v>17845</v>
      </c>
      <c r="G18" s="31">
        <f t="shared" si="10"/>
        <v>2060</v>
      </c>
      <c r="H18" s="1">
        <v>16</v>
      </c>
      <c r="I18" s="1">
        <v>4</v>
      </c>
      <c r="J18" s="1">
        <v>368</v>
      </c>
      <c r="K18" s="27">
        <v>1672</v>
      </c>
      <c r="L18" s="31">
        <f t="shared" si="11"/>
        <v>145</v>
      </c>
      <c r="M18" s="1"/>
      <c r="N18" s="1"/>
      <c r="O18" s="1"/>
      <c r="P18" s="27">
        <v>145</v>
      </c>
      <c r="Q18" s="44">
        <f t="shared" si="2"/>
        <v>20052</v>
      </c>
      <c r="R18" s="131"/>
      <c r="S18" s="129"/>
      <c r="T18" s="130"/>
      <c r="U18" s="7">
        <v>20033</v>
      </c>
      <c r="V18" s="5">
        <f t="shared" si="1"/>
        <v>19</v>
      </c>
    </row>
    <row r="19" spans="1:22" s="16" customFormat="1" x14ac:dyDescent="0.25">
      <c r="A19" s="83" t="s">
        <v>15</v>
      </c>
      <c r="B19" s="31">
        <f t="shared" si="12"/>
        <v>14457</v>
      </c>
      <c r="C19" s="3"/>
      <c r="D19" s="3"/>
      <c r="E19" s="3"/>
      <c r="F19" s="32">
        <v>14457</v>
      </c>
      <c r="G19" s="31">
        <f t="shared" si="10"/>
        <v>1428</v>
      </c>
      <c r="H19" s="3"/>
      <c r="I19" s="3">
        <v>6</v>
      </c>
      <c r="J19" s="3">
        <v>511</v>
      </c>
      <c r="K19" s="32">
        <v>911</v>
      </c>
      <c r="L19" s="31">
        <f t="shared" si="11"/>
        <v>742</v>
      </c>
      <c r="M19" s="3"/>
      <c r="N19" s="3"/>
      <c r="O19" s="3"/>
      <c r="P19" s="32">
        <v>742</v>
      </c>
      <c r="Q19" s="44">
        <f t="shared" si="2"/>
        <v>16627</v>
      </c>
      <c r="R19" s="131"/>
      <c r="S19" s="129"/>
      <c r="T19" s="130"/>
      <c r="U19" s="16">
        <v>16607</v>
      </c>
      <c r="V19" s="5">
        <f t="shared" si="1"/>
        <v>20</v>
      </c>
    </row>
    <row r="20" spans="1:22" s="7" customFormat="1" x14ac:dyDescent="0.25">
      <c r="A20" s="82" t="s">
        <v>16</v>
      </c>
      <c r="B20" s="31">
        <f t="shared" si="12"/>
        <v>13039</v>
      </c>
      <c r="C20" s="3"/>
      <c r="D20" s="3"/>
      <c r="E20" s="3">
        <v>2</v>
      </c>
      <c r="F20" s="32">
        <v>13037</v>
      </c>
      <c r="G20" s="31">
        <f t="shared" si="10"/>
        <v>1166</v>
      </c>
      <c r="H20" s="1">
        <v>6</v>
      </c>
      <c r="I20" s="1">
        <v>3</v>
      </c>
      <c r="J20" s="1">
        <v>125</v>
      </c>
      <c r="K20" s="27">
        <v>1032</v>
      </c>
      <c r="L20" s="31">
        <f t="shared" si="11"/>
        <v>268</v>
      </c>
      <c r="M20" s="1"/>
      <c r="N20" s="1"/>
      <c r="O20" s="1"/>
      <c r="P20" s="27">
        <v>268</v>
      </c>
      <c r="Q20" s="44">
        <f t="shared" si="2"/>
        <v>14473</v>
      </c>
      <c r="R20" s="128"/>
      <c r="S20" s="129"/>
      <c r="T20" s="130"/>
      <c r="U20" s="7">
        <v>14466</v>
      </c>
      <c r="V20" s="5">
        <f t="shared" si="1"/>
        <v>7</v>
      </c>
    </row>
    <row r="21" spans="1:22" s="7" customFormat="1" x14ac:dyDescent="0.25">
      <c r="A21" s="82" t="s">
        <v>17</v>
      </c>
      <c r="B21" s="31">
        <f t="shared" si="12"/>
        <v>4709</v>
      </c>
      <c r="C21" s="1"/>
      <c r="D21" s="1"/>
      <c r="E21" s="1"/>
      <c r="F21" s="27">
        <v>4709</v>
      </c>
      <c r="G21" s="31">
        <f>H21+I21+J21+K21</f>
        <v>598</v>
      </c>
      <c r="H21" s="1">
        <v>5</v>
      </c>
      <c r="I21" s="1"/>
      <c r="J21" s="1">
        <v>94</v>
      </c>
      <c r="K21" s="27">
        <v>499</v>
      </c>
      <c r="L21" s="31">
        <f>M21+N21+O21+P21</f>
        <v>261</v>
      </c>
      <c r="M21" s="1"/>
      <c r="N21" s="1"/>
      <c r="O21" s="1"/>
      <c r="P21" s="27">
        <v>261</v>
      </c>
      <c r="Q21" s="44">
        <f t="shared" si="2"/>
        <v>5568</v>
      </c>
      <c r="R21" s="132"/>
      <c r="S21" s="133"/>
      <c r="T21" s="134"/>
      <c r="U21" s="7">
        <v>5569</v>
      </c>
      <c r="V21" s="5">
        <f t="shared" si="1"/>
        <v>-1</v>
      </c>
    </row>
    <row r="22" spans="1:22" s="7" customFormat="1" x14ac:dyDescent="0.25">
      <c r="A22" s="82" t="s">
        <v>18</v>
      </c>
      <c r="B22" s="31">
        <f t="shared" si="12"/>
        <v>1416</v>
      </c>
      <c r="C22" s="1"/>
      <c r="D22" s="1"/>
      <c r="E22" s="1"/>
      <c r="F22" s="27">
        <v>1416</v>
      </c>
      <c r="G22" s="31">
        <f t="shared" ref="G22" si="13">H22+I22+J22+K22</f>
        <v>253</v>
      </c>
      <c r="H22" s="1">
        <v>6</v>
      </c>
      <c r="I22" s="1">
        <v>4</v>
      </c>
      <c r="J22" s="1">
        <v>25</v>
      </c>
      <c r="K22" s="27">
        <v>218</v>
      </c>
      <c r="L22" s="31">
        <f t="shared" ref="L22" si="14">M22+N22+O22+P22</f>
        <v>89</v>
      </c>
      <c r="M22" s="1"/>
      <c r="N22" s="1"/>
      <c r="O22" s="1"/>
      <c r="P22" s="27">
        <v>89</v>
      </c>
      <c r="Q22" s="44">
        <f t="shared" si="2"/>
        <v>1758</v>
      </c>
      <c r="R22" s="128"/>
      <c r="S22" s="129"/>
      <c r="T22" s="130"/>
      <c r="U22" s="7">
        <v>1547</v>
      </c>
      <c r="V22" s="5">
        <f t="shared" si="1"/>
        <v>211</v>
      </c>
    </row>
    <row r="23" spans="1:22" ht="16.5" thickBot="1" x14ac:dyDescent="0.3">
      <c r="A23" s="85" t="s">
        <v>24</v>
      </c>
      <c r="B23" s="33">
        <f>B5+B8+B11+B14+B15+B18+B19+B20+B21+B22</f>
        <v>141643</v>
      </c>
      <c r="C23" s="34">
        <f t="shared" ref="C23:O23" si="15">C5+C8+C11+C14+C15+C18+C19+C20+C21+C22</f>
        <v>0</v>
      </c>
      <c r="D23" s="34">
        <f t="shared" si="15"/>
        <v>0</v>
      </c>
      <c r="E23" s="34">
        <f t="shared" si="15"/>
        <v>274</v>
      </c>
      <c r="F23" s="35">
        <f t="shared" si="15"/>
        <v>141369</v>
      </c>
      <c r="G23" s="33">
        <f t="shared" si="15"/>
        <v>19512</v>
      </c>
      <c r="H23" s="34">
        <f t="shared" si="15"/>
        <v>59</v>
      </c>
      <c r="I23" s="34">
        <f t="shared" si="15"/>
        <v>136</v>
      </c>
      <c r="J23" s="34">
        <f t="shared" si="15"/>
        <v>4190</v>
      </c>
      <c r="K23" s="35">
        <f t="shared" si="15"/>
        <v>15127</v>
      </c>
      <c r="L23" s="33">
        <f t="shared" si="15"/>
        <v>7558</v>
      </c>
      <c r="M23" s="34">
        <f t="shared" si="15"/>
        <v>0</v>
      </c>
      <c r="N23" s="34">
        <f t="shared" si="15"/>
        <v>0</v>
      </c>
      <c r="O23" s="34">
        <f t="shared" si="15"/>
        <v>0</v>
      </c>
      <c r="P23" s="35">
        <f>P5+P8+P11+P14+P15+P18+P19+P20+P21+P22</f>
        <v>7558</v>
      </c>
      <c r="Q23" s="45">
        <f>G23+B23+L23</f>
        <v>168713</v>
      </c>
      <c r="R23" s="136"/>
      <c r="S23" s="137"/>
      <c r="T23" s="138"/>
      <c r="U23">
        <v>168079</v>
      </c>
      <c r="V23" s="5">
        <f t="shared" si="1"/>
        <v>634</v>
      </c>
    </row>
    <row r="24" spans="1:22" x14ac:dyDescent="0.25">
      <c r="B24"/>
      <c r="Q24" s="52">
        <f>Q23-K23-J23-I23-H23-F23-E23-D23-C23-M23-N23-O23-P23</f>
        <v>0</v>
      </c>
    </row>
    <row r="26" spans="1:22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42" priority="12" operator="equal">
      <formula>0</formula>
    </cfRule>
  </conditionalFormatting>
  <conditionalFormatting sqref="Q5:Q12 Q19:Q21 Q23 Q14:Q17">
    <cfRule type="cellIs" dxfId="141" priority="11" operator="equal">
      <formula>0</formula>
    </cfRule>
  </conditionalFormatting>
  <conditionalFormatting sqref="L5:L12 L19:L21 L23 L14:L17">
    <cfRule type="cellIs" dxfId="140" priority="10" operator="equal">
      <formula>0</formula>
    </cfRule>
  </conditionalFormatting>
  <conditionalFormatting sqref="B18 G18">
    <cfRule type="cellIs" dxfId="139" priority="9" operator="equal">
      <formula>0</formula>
    </cfRule>
  </conditionalFormatting>
  <conditionalFormatting sqref="Q18">
    <cfRule type="cellIs" dxfId="138" priority="8" operator="equal">
      <formula>0</formula>
    </cfRule>
  </conditionalFormatting>
  <conditionalFormatting sqref="L18">
    <cfRule type="cellIs" dxfId="137" priority="7" operator="equal">
      <formula>0</formula>
    </cfRule>
  </conditionalFormatting>
  <conditionalFormatting sqref="B22 G22">
    <cfRule type="cellIs" dxfId="136" priority="6" operator="equal">
      <formula>0</formula>
    </cfRule>
  </conditionalFormatting>
  <conditionalFormatting sqref="Q22">
    <cfRule type="cellIs" dxfId="135" priority="5" operator="equal">
      <formula>0</formula>
    </cfRule>
  </conditionalFormatting>
  <conditionalFormatting sqref="L22">
    <cfRule type="cellIs" dxfId="134" priority="4" operator="equal">
      <formula>0</formula>
    </cfRule>
  </conditionalFormatting>
  <conditionalFormatting sqref="B13 G13">
    <cfRule type="cellIs" dxfId="133" priority="3" operator="equal">
      <formula>0</formula>
    </cfRule>
  </conditionalFormatting>
  <conditionalFormatting sqref="Q13">
    <cfRule type="cellIs" dxfId="132" priority="2" operator="equal">
      <formula>0</formula>
    </cfRule>
  </conditionalFormatting>
  <conditionalFormatting sqref="L13">
    <cfRule type="cellIs" dxfId="13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5" zoomScaleNormal="85" workbookViewId="0">
      <selection activeCell="Q1" sqref="Q1:AD104857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8" width="9.5703125" customWidth="1"/>
    <col min="19" max="19" width="13.42578125" style="21" customWidth="1"/>
    <col min="20" max="21" width="13.42578125" customWidth="1"/>
    <col min="22" max="22" width="2.85546875" customWidth="1"/>
    <col min="23" max="27" width="9.140625" customWidth="1"/>
  </cols>
  <sheetData>
    <row r="1" spans="1:28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02"/>
      <c r="S1" s="177" t="s">
        <v>67</v>
      </c>
      <c r="T1" s="178"/>
      <c r="U1" s="179"/>
      <c r="W1" s="171" t="s">
        <v>61</v>
      </c>
      <c r="X1" s="172"/>
      <c r="Y1" s="172"/>
      <c r="Z1" s="172"/>
      <c r="AA1" s="173"/>
    </row>
    <row r="2" spans="1:28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03"/>
      <c r="S2" s="180"/>
      <c r="T2" s="181"/>
      <c r="U2" s="182"/>
      <c r="W2" s="174"/>
      <c r="X2" s="175"/>
      <c r="Y2" s="175"/>
      <c r="Z2" s="175"/>
      <c r="AA2" s="176"/>
    </row>
    <row r="3" spans="1:28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03"/>
      <c r="S3" s="183"/>
      <c r="T3" s="184"/>
      <c r="U3" s="185"/>
      <c r="W3" s="124" t="s">
        <v>55</v>
      </c>
      <c r="X3" s="170" t="s">
        <v>56</v>
      </c>
      <c r="Y3" s="170"/>
      <c r="Z3" s="170"/>
      <c r="AA3" s="37" t="s">
        <v>57</v>
      </c>
    </row>
    <row r="4" spans="1:28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104"/>
      <c r="S4" s="96" t="s">
        <v>65</v>
      </c>
      <c r="T4" s="98" t="s">
        <v>66</v>
      </c>
      <c r="U4" s="99" t="s">
        <v>53</v>
      </c>
      <c r="W4" s="24" t="s">
        <v>58</v>
      </c>
      <c r="X4" s="2" t="s">
        <v>59</v>
      </c>
      <c r="Y4" s="2" t="s">
        <v>60</v>
      </c>
      <c r="Z4" s="2" t="s">
        <v>58</v>
      </c>
      <c r="AA4" s="25" t="s">
        <v>58</v>
      </c>
    </row>
    <row r="5" spans="1:28" s="5" customFormat="1" x14ac:dyDescent="0.25">
      <c r="A5" s="80" t="s">
        <v>1</v>
      </c>
      <c r="B5" s="47">
        <f>B6+B7</f>
        <v>19361</v>
      </c>
      <c r="C5" s="48">
        <f t="shared" ref="C5:P5" si="0">C6+C7</f>
        <v>0</v>
      </c>
      <c r="D5" s="48">
        <f t="shared" si="0"/>
        <v>0</v>
      </c>
      <c r="E5" s="48">
        <f t="shared" si="0"/>
        <v>23</v>
      </c>
      <c r="F5" s="49">
        <f t="shared" si="0"/>
        <v>19338</v>
      </c>
      <c r="G5" s="47">
        <f t="shared" si="0"/>
        <v>5417</v>
      </c>
      <c r="H5" s="48">
        <f t="shared" si="0"/>
        <v>2</v>
      </c>
      <c r="I5" s="48">
        <f t="shared" si="0"/>
        <v>46</v>
      </c>
      <c r="J5" s="48">
        <f t="shared" si="0"/>
        <v>1309</v>
      </c>
      <c r="K5" s="49">
        <f t="shared" si="0"/>
        <v>4060</v>
      </c>
      <c r="L5" s="47">
        <f t="shared" si="0"/>
        <v>3275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3275</v>
      </c>
      <c r="Q5" s="86">
        <f>G5+B5+L5</f>
        <v>28053</v>
      </c>
      <c r="R5" s="105">
        <f>Q5-Январь!Q5</f>
        <v>36</v>
      </c>
      <c r="S5" s="90"/>
      <c r="T5" s="93"/>
      <c r="U5" s="94"/>
      <c r="W5" s="26">
        <f>W6+W7</f>
        <v>19361</v>
      </c>
      <c r="X5" s="1">
        <f>X6+X7</f>
        <v>12</v>
      </c>
      <c r="Y5" s="1">
        <f>Y6+Y7</f>
        <v>23</v>
      </c>
      <c r="Z5" s="1">
        <f>Z6+Z7</f>
        <v>5122</v>
      </c>
      <c r="AA5" s="27">
        <f>AA6+AA7</f>
        <v>3275</v>
      </c>
    </row>
    <row r="6" spans="1:28" s="6" customFormat="1" x14ac:dyDescent="0.25">
      <c r="A6" s="81" t="s">
        <v>2</v>
      </c>
      <c r="B6" s="28">
        <f>C6+D6+E6+F6</f>
        <v>8385</v>
      </c>
      <c r="C6" s="17"/>
      <c r="D6" s="17"/>
      <c r="E6" s="17">
        <v>2</v>
      </c>
      <c r="F6" s="29">
        <v>8383</v>
      </c>
      <c r="G6" s="28">
        <f>H6+I6+J6+K6</f>
        <v>3855</v>
      </c>
      <c r="H6" s="17">
        <v>1</v>
      </c>
      <c r="I6" s="17">
        <v>36</v>
      </c>
      <c r="J6" s="17">
        <v>1171</v>
      </c>
      <c r="K6" s="29">
        <v>2647</v>
      </c>
      <c r="L6" s="28">
        <f>M6+N6+O6+P6</f>
        <v>2399</v>
      </c>
      <c r="M6" s="17"/>
      <c r="N6" s="17"/>
      <c r="O6" s="17"/>
      <c r="P6" s="29">
        <v>2399</v>
      </c>
      <c r="Q6" s="43">
        <f>G6+B6+L6</f>
        <v>14639</v>
      </c>
      <c r="R6" s="105">
        <f>Q6-Январь!Q6</f>
        <v>16</v>
      </c>
      <c r="S6" s="64"/>
      <c r="T6" s="53"/>
      <c r="U6" s="60"/>
      <c r="W6" s="36">
        <f>B6</f>
        <v>8385</v>
      </c>
      <c r="X6" s="123">
        <v>12</v>
      </c>
      <c r="Y6" s="123">
        <v>20</v>
      </c>
      <c r="Z6" s="123">
        <v>3611</v>
      </c>
      <c r="AA6" s="37">
        <f>L6</f>
        <v>2399</v>
      </c>
    </row>
    <row r="7" spans="1:28" s="15" customFormat="1" x14ac:dyDescent="0.25">
      <c r="A7" s="81" t="s">
        <v>3</v>
      </c>
      <c r="B7" s="28">
        <f>C7+D7+E7+F7</f>
        <v>10976</v>
      </c>
      <c r="C7" s="4"/>
      <c r="D7" s="4"/>
      <c r="E7" s="4">
        <v>21</v>
      </c>
      <c r="F7" s="30">
        <v>10955</v>
      </c>
      <c r="G7" s="28">
        <f>H7+I7+J7+K7</f>
        <v>1562</v>
      </c>
      <c r="H7" s="4">
        <v>1</v>
      </c>
      <c r="I7" s="4">
        <v>10</v>
      </c>
      <c r="J7" s="4">
        <v>138</v>
      </c>
      <c r="K7" s="30">
        <v>1413</v>
      </c>
      <c r="L7" s="28">
        <f>M7+N7+O7+P7</f>
        <v>876</v>
      </c>
      <c r="M7" s="4"/>
      <c r="N7" s="4"/>
      <c r="O7" s="4"/>
      <c r="P7" s="30">
        <v>876</v>
      </c>
      <c r="Q7" s="43">
        <f>G7+B7+L7</f>
        <v>13414</v>
      </c>
      <c r="R7" s="105">
        <f>Q7-Январь!Q7</f>
        <v>20</v>
      </c>
      <c r="S7" s="65"/>
      <c r="T7" s="54"/>
      <c r="U7" s="66"/>
      <c r="W7" s="36">
        <f>B7</f>
        <v>10976</v>
      </c>
      <c r="X7" s="2"/>
      <c r="Y7" s="2">
        <v>3</v>
      </c>
      <c r="Z7" s="2">
        <v>1511</v>
      </c>
      <c r="AA7" s="37">
        <f>L7</f>
        <v>876</v>
      </c>
    </row>
    <row r="8" spans="1:28" s="5" customFormat="1" x14ac:dyDescent="0.25">
      <c r="A8" s="82" t="s">
        <v>4</v>
      </c>
      <c r="B8" s="26">
        <f>B9+B10</f>
        <v>16588</v>
      </c>
      <c r="C8" s="1">
        <f t="shared" ref="C8:P8" si="1">C9+C10</f>
        <v>0</v>
      </c>
      <c r="D8" s="1">
        <f t="shared" si="1"/>
        <v>0</v>
      </c>
      <c r="E8" s="1">
        <f t="shared" si="1"/>
        <v>227</v>
      </c>
      <c r="F8" s="27">
        <f t="shared" si="1"/>
        <v>16361</v>
      </c>
      <c r="G8" s="26">
        <f t="shared" si="1"/>
        <v>2105</v>
      </c>
      <c r="H8" s="1">
        <f t="shared" si="1"/>
        <v>0</v>
      </c>
      <c r="I8" s="1">
        <f t="shared" si="1"/>
        <v>37</v>
      </c>
      <c r="J8" s="1">
        <f t="shared" si="1"/>
        <v>436</v>
      </c>
      <c r="K8" s="27">
        <f t="shared" si="1"/>
        <v>1632</v>
      </c>
      <c r="L8" s="26">
        <f t="shared" si="1"/>
        <v>689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27">
        <f t="shared" si="1"/>
        <v>689</v>
      </c>
      <c r="Q8" s="42">
        <f t="shared" ref="Q8:Q22" si="2">G8+B8+L8</f>
        <v>19382</v>
      </c>
      <c r="R8" s="105">
        <f>Q8-Январь!Q8</f>
        <v>33</v>
      </c>
      <c r="S8" s="64"/>
      <c r="T8" s="53"/>
      <c r="U8" s="60"/>
      <c r="W8" s="26">
        <f>W9+W10</f>
        <v>16588</v>
      </c>
      <c r="X8" s="1">
        <f>X9+X10</f>
        <v>0</v>
      </c>
      <c r="Y8" s="1">
        <f>Y9+Y10</f>
        <v>8</v>
      </c>
      <c r="Z8" s="1">
        <f>Z9+Z10</f>
        <v>1824</v>
      </c>
      <c r="AA8" s="27">
        <f>AA9+AA10</f>
        <v>689</v>
      </c>
    </row>
    <row r="9" spans="1:28" s="6" customFormat="1" x14ac:dyDescent="0.25">
      <c r="A9" s="81" t="s">
        <v>5</v>
      </c>
      <c r="B9" s="28">
        <f>C9+D9+E9+F9</f>
        <v>10071</v>
      </c>
      <c r="C9" s="17"/>
      <c r="D9" s="17"/>
      <c r="E9" s="17">
        <v>219</v>
      </c>
      <c r="F9" s="29">
        <v>9852</v>
      </c>
      <c r="G9" s="28">
        <f t="shared" ref="G9:G10" si="3">H9+I9+J9+K9</f>
        <v>1057</v>
      </c>
      <c r="H9" s="17"/>
      <c r="I9" s="17">
        <v>37</v>
      </c>
      <c r="J9" s="17">
        <v>325</v>
      </c>
      <c r="K9" s="29">
        <v>695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2"/>
        <v>11242</v>
      </c>
      <c r="R9" s="105">
        <f>Q9-Январь!Q9</f>
        <v>14</v>
      </c>
      <c r="S9" s="64"/>
      <c r="T9" s="53"/>
      <c r="U9" s="60"/>
      <c r="W9" s="36">
        <f t="shared" ref="W9:W10" si="5">B9</f>
        <v>10071</v>
      </c>
      <c r="X9" s="123"/>
      <c r="Y9" s="123">
        <v>1</v>
      </c>
      <c r="Z9" s="123">
        <v>891</v>
      </c>
      <c r="AA9" s="37">
        <f t="shared" ref="AA9:AA10" si="6">L9</f>
        <v>114</v>
      </c>
    </row>
    <row r="10" spans="1:28" s="6" customFormat="1" x14ac:dyDescent="0.25">
      <c r="A10" s="81" t="s">
        <v>6</v>
      </c>
      <c r="B10" s="28">
        <f>C10+D10+E10+F10</f>
        <v>6517</v>
      </c>
      <c r="C10" s="17"/>
      <c r="D10" s="17"/>
      <c r="E10" s="17">
        <v>8</v>
      </c>
      <c r="F10" s="29">
        <v>6509</v>
      </c>
      <c r="G10" s="28">
        <f t="shared" si="3"/>
        <v>1048</v>
      </c>
      <c r="H10" s="17"/>
      <c r="I10" s="17"/>
      <c r="J10" s="17">
        <v>111</v>
      </c>
      <c r="K10" s="29">
        <v>937</v>
      </c>
      <c r="L10" s="28">
        <f t="shared" si="4"/>
        <v>575</v>
      </c>
      <c r="M10" s="17"/>
      <c r="N10" s="17"/>
      <c r="O10" s="17"/>
      <c r="P10" s="29">
        <v>575</v>
      </c>
      <c r="Q10" s="43">
        <f t="shared" si="2"/>
        <v>8140</v>
      </c>
      <c r="R10" s="105">
        <f>Q10-Январь!Q10</f>
        <v>19</v>
      </c>
      <c r="S10" s="64"/>
      <c r="T10" s="53"/>
      <c r="U10" s="60"/>
      <c r="W10" s="36">
        <f t="shared" si="5"/>
        <v>6517</v>
      </c>
      <c r="X10" s="123"/>
      <c r="Y10" s="123">
        <v>7</v>
      </c>
      <c r="Z10" s="123">
        <v>933</v>
      </c>
      <c r="AA10" s="37">
        <f t="shared" si="6"/>
        <v>575</v>
      </c>
    </row>
    <row r="11" spans="1:28" s="5" customFormat="1" x14ac:dyDescent="0.25">
      <c r="A11" s="83" t="s">
        <v>7</v>
      </c>
      <c r="B11" s="26">
        <f t="shared" ref="B11:O11" si="7">B12+B13</f>
        <v>26338</v>
      </c>
      <c r="C11" s="1">
        <f t="shared" si="7"/>
        <v>0</v>
      </c>
      <c r="D11" s="1">
        <f t="shared" si="7"/>
        <v>0</v>
      </c>
      <c r="E11" s="1">
        <f t="shared" si="7"/>
        <v>5</v>
      </c>
      <c r="F11" s="27">
        <f t="shared" si="7"/>
        <v>26333</v>
      </c>
      <c r="G11" s="26">
        <f t="shared" si="7"/>
        <v>2459</v>
      </c>
      <c r="H11" s="1">
        <f t="shared" si="7"/>
        <v>6</v>
      </c>
      <c r="I11" s="1">
        <f t="shared" si="7"/>
        <v>5</v>
      </c>
      <c r="J11" s="1">
        <f t="shared" si="7"/>
        <v>307</v>
      </c>
      <c r="K11" s="27">
        <f t="shared" si="7"/>
        <v>2141</v>
      </c>
      <c r="L11" s="26">
        <f t="shared" si="7"/>
        <v>550</v>
      </c>
      <c r="M11" s="1">
        <f t="shared" si="7"/>
        <v>0</v>
      </c>
      <c r="N11" s="1">
        <f t="shared" si="7"/>
        <v>0</v>
      </c>
      <c r="O11" s="1">
        <f t="shared" si="7"/>
        <v>0</v>
      </c>
      <c r="P11" s="27">
        <f>P12+P13</f>
        <v>550</v>
      </c>
      <c r="Q11" s="42">
        <f t="shared" si="2"/>
        <v>29347</v>
      </c>
      <c r="R11" s="105">
        <f>Q11-Январь!Q11</f>
        <v>-1026</v>
      </c>
      <c r="S11" s="64"/>
      <c r="T11" s="53"/>
      <c r="U11" s="60"/>
      <c r="W11" s="26">
        <f>W12+W13</f>
        <v>26338</v>
      </c>
      <c r="X11" s="1">
        <f>X12+X13</f>
        <v>4</v>
      </c>
      <c r="Y11" s="1">
        <f>Y12+Y13</f>
        <v>16</v>
      </c>
      <c r="Z11" s="1">
        <f>Z12+Z13</f>
        <v>2371</v>
      </c>
      <c r="AA11" s="27">
        <f>AA12+AA13</f>
        <v>550</v>
      </c>
    </row>
    <row r="12" spans="1:28" s="6" customFormat="1" x14ac:dyDescent="0.25">
      <c r="A12" s="84" t="s">
        <v>8</v>
      </c>
      <c r="B12" s="28">
        <f>C12+D12+E12+F12</f>
        <v>14076</v>
      </c>
      <c r="C12" s="17"/>
      <c r="D12" s="17"/>
      <c r="E12" s="17">
        <v>4</v>
      </c>
      <c r="F12" s="29">
        <v>14072</v>
      </c>
      <c r="G12" s="28">
        <f t="shared" ref="G12:G14" si="8">H12+I12+J12+K12</f>
        <v>1335</v>
      </c>
      <c r="H12" s="17">
        <v>5</v>
      </c>
      <c r="I12" s="17">
        <v>4</v>
      </c>
      <c r="J12" s="17">
        <v>148</v>
      </c>
      <c r="K12" s="29">
        <v>1178</v>
      </c>
      <c r="L12" s="28">
        <f t="shared" ref="L12:L14" si="9">M12+N12+O12+P12</f>
        <v>272</v>
      </c>
      <c r="M12" s="17"/>
      <c r="N12" s="17"/>
      <c r="O12" s="17"/>
      <c r="P12" s="29">
        <v>272</v>
      </c>
      <c r="Q12" s="43">
        <f t="shared" si="2"/>
        <v>15683</v>
      </c>
      <c r="R12" s="105">
        <f>Q12-Январь!Q12</f>
        <v>-723</v>
      </c>
      <c r="S12" s="64"/>
      <c r="T12" s="53"/>
      <c r="U12" s="60"/>
      <c r="W12" s="36">
        <f t="shared" ref="W12:W14" si="10">B12</f>
        <v>14076</v>
      </c>
      <c r="X12" s="123">
        <v>4</v>
      </c>
      <c r="Y12" s="123">
        <v>12</v>
      </c>
      <c r="Z12" s="123">
        <v>1283</v>
      </c>
      <c r="AA12" s="37">
        <f t="shared" ref="AA12:AA14" si="11">L12</f>
        <v>272</v>
      </c>
      <c r="AB12" s="139" t="s">
        <v>76</v>
      </c>
    </row>
    <row r="13" spans="1:28" s="6" customFormat="1" x14ac:dyDescent="0.25">
      <c r="A13" s="84" t="s">
        <v>9</v>
      </c>
      <c r="B13" s="28">
        <f>C13+D13+E13+F13</f>
        <v>12262</v>
      </c>
      <c r="C13" s="17"/>
      <c r="D13" s="17"/>
      <c r="E13" s="17">
        <v>1</v>
      </c>
      <c r="F13" s="29">
        <v>12261</v>
      </c>
      <c r="G13" s="28">
        <f t="shared" si="8"/>
        <v>1124</v>
      </c>
      <c r="H13" s="17">
        <v>1</v>
      </c>
      <c r="I13" s="17">
        <v>1</v>
      </c>
      <c r="J13" s="17">
        <v>159</v>
      </c>
      <c r="K13" s="29">
        <v>963</v>
      </c>
      <c r="L13" s="28">
        <f t="shared" si="9"/>
        <v>278</v>
      </c>
      <c r="M13" s="17"/>
      <c r="N13" s="17"/>
      <c r="O13" s="17"/>
      <c r="P13" s="29">
        <v>278</v>
      </c>
      <c r="Q13" s="43">
        <f t="shared" si="2"/>
        <v>13664</v>
      </c>
      <c r="R13" s="105">
        <f>Q13-Январь!Q13</f>
        <v>-303</v>
      </c>
      <c r="S13" s="64"/>
      <c r="T13" s="53"/>
      <c r="U13" s="60"/>
      <c r="W13" s="36">
        <f t="shared" si="10"/>
        <v>12262</v>
      </c>
      <c r="X13" s="123"/>
      <c r="Y13" s="123">
        <v>4</v>
      </c>
      <c r="Z13" s="123">
        <v>1088</v>
      </c>
      <c r="AA13" s="37">
        <f t="shared" si="11"/>
        <v>278</v>
      </c>
    </row>
    <row r="14" spans="1:28" s="16" customFormat="1" x14ac:dyDescent="0.25">
      <c r="A14" s="83" t="s">
        <v>10</v>
      </c>
      <c r="B14" s="31">
        <f>C14+D14+E14+F14</f>
        <v>11319</v>
      </c>
      <c r="C14" s="3"/>
      <c r="D14" s="3"/>
      <c r="E14" s="3">
        <v>37</v>
      </c>
      <c r="F14" s="32">
        <v>11282</v>
      </c>
      <c r="G14" s="31">
        <f t="shared" si="8"/>
        <v>1946</v>
      </c>
      <c r="H14" s="3">
        <v>10</v>
      </c>
      <c r="I14" s="3">
        <v>31</v>
      </c>
      <c r="J14" s="3">
        <v>726</v>
      </c>
      <c r="K14" s="32">
        <v>1179</v>
      </c>
      <c r="L14" s="31">
        <f t="shared" si="9"/>
        <v>586</v>
      </c>
      <c r="M14" s="3"/>
      <c r="N14" s="3"/>
      <c r="O14" s="3"/>
      <c r="P14" s="32">
        <v>586</v>
      </c>
      <c r="Q14" s="44">
        <f t="shared" si="2"/>
        <v>13851</v>
      </c>
      <c r="R14" s="105">
        <f>Q14-Январь!Q14</f>
        <v>-30</v>
      </c>
      <c r="S14" s="64" t="s">
        <v>71</v>
      </c>
      <c r="T14" s="55"/>
      <c r="U14" s="68"/>
      <c r="W14" s="36">
        <f t="shared" si="10"/>
        <v>11319</v>
      </c>
      <c r="X14" s="3"/>
      <c r="Y14" s="3">
        <v>9</v>
      </c>
      <c r="Z14" s="3">
        <v>1712</v>
      </c>
      <c r="AA14" s="37">
        <f t="shared" si="11"/>
        <v>586</v>
      </c>
    </row>
    <row r="15" spans="1:28" s="5" customFormat="1" x14ac:dyDescent="0.25">
      <c r="A15" s="82" t="s">
        <v>11</v>
      </c>
      <c r="B15" s="26">
        <f t="shared" ref="B15:P15" si="12">B16+B17</f>
        <v>15835</v>
      </c>
      <c r="C15" s="1">
        <f t="shared" si="12"/>
        <v>0</v>
      </c>
      <c r="D15" s="1">
        <f t="shared" si="12"/>
        <v>0</v>
      </c>
      <c r="E15" s="1">
        <f t="shared" si="12"/>
        <v>1</v>
      </c>
      <c r="F15" s="27">
        <f t="shared" si="12"/>
        <v>15834</v>
      </c>
      <c r="G15" s="26">
        <f t="shared" si="12"/>
        <v>1999</v>
      </c>
      <c r="H15" s="1">
        <f t="shared" si="12"/>
        <v>8</v>
      </c>
      <c r="I15" s="1">
        <f t="shared" si="12"/>
        <v>1</v>
      </c>
      <c r="J15" s="1">
        <f t="shared" si="12"/>
        <v>238</v>
      </c>
      <c r="K15" s="27">
        <f t="shared" si="12"/>
        <v>1752</v>
      </c>
      <c r="L15" s="26">
        <f t="shared" si="12"/>
        <v>661</v>
      </c>
      <c r="M15" s="1">
        <f t="shared" si="12"/>
        <v>0</v>
      </c>
      <c r="N15" s="1">
        <f t="shared" si="12"/>
        <v>0</v>
      </c>
      <c r="O15" s="1">
        <f t="shared" si="12"/>
        <v>0</v>
      </c>
      <c r="P15" s="27">
        <f t="shared" si="12"/>
        <v>661</v>
      </c>
      <c r="Q15" s="42">
        <f t="shared" si="2"/>
        <v>18495</v>
      </c>
      <c r="R15" s="105">
        <f>Q15-Январь!Q15</f>
        <v>-120</v>
      </c>
      <c r="S15" s="64"/>
      <c r="T15" s="53"/>
      <c r="U15" s="60"/>
      <c r="W15" s="26">
        <f>W16+W17</f>
        <v>15835</v>
      </c>
      <c r="X15" s="1">
        <f>X16+X17</f>
        <v>0</v>
      </c>
      <c r="Y15" s="1">
        <f>Y16+Y17</f>
        <v>3</v>
      </c>
      <c r="Z15" s="1">
        <f>Z16+Z17</f>
        <v>1882</v>
      </c>
      <c r="AA15" s="27">
        <f>AA16+AA17</f>
        <v>661</v>
      </c>
    </row>
    <row r="16" spans="1:28" s="6" customFormat="1" x14ac:dyDescent="0.25">
      <c r="A16" s="81" t="s">
        <v>12</v>
      </c>
      <c r="B16" s="28">
        <f>C16+D16+E16+F16</f>
        <v>2909</v>
      </c>
      <c r="C16" s="17"/>
      <c r="D16" s="17"/>
      <c r="E16" s="17">
        <v>1</v>
      </c>
      <c r="F16" s="29">
        <v>2908</v>
      </c>
      <c r="G16" s="28">
        <f t="shared" ref="G16:G20" si="13">H16+I16+J16+K16</f>
        <v>761</v>
      </c>
      <c r="H16" s="17">
        <v>1</v>
      </c>
      <c r="I16" s="17"/>
      <c r="J16" s="17">
        <v>128</v>
      </c>
      <c r="K16" s="29">
        <v>632</v>
      </c>
      <c r="L16" s="28">
        <f t="shared" ref="L16:L20" si="14">M16+N16+O16+P16</f>
        <v>351</v>
      </c>
      <c r="M16" s="17"/>
      <c r="N16" s="17"/>
      <c r="O16" s="17"/>
      <c r="P16" s="29">
        <v>351</v>
      </c>
      <c r="Q16" s="43">
        <f t="shared" si="2"/>
        <v>4021</v>
      </c>
      <c r="R16" s="105">
        <f>Q16-Январь!Q16</f>
        <v>-114</v>
      </c>
      <c r="S16" s="64"/>
      <c r="T16" s="53"/>
      <c r="U16" s="60"/>
      <c r="W16" s="36">
        <f t="shared" ref="W16:W22" si="15">B16</f>
        <v>2909</v>
      </c>
      <c r="X16" s="123"/>
      <c r="Y16" s="123">
        <v>2</v>
      </c>
      <c r="Z16" s="123">
        <v>687</v>
      </c>
      <c r="AA16" s="37">
        <f t="shared" ref="AA16:AA22" si="16">L16</f>
        <v>351</v>
      </c>
      <c r="AB16" s="6" t="s">
        <v>77</v>
      </c>
    </row>
    <row r="17" spans="1:27" s="6" customFormat="1" x14ac:dyDescent="0.25">
      <c r="A17" s="84" t="s">
        <v>13</v>
      </c>
      <c r="B17" s="28">
        <f>C17+D17+E17+F17</f>
        <v>12926</v>
      </c>
      <c r="C17" s="17"/>
      <c r="D17" s="17"/>
      <c r="E17" s="17"/>
      <c r="F17" s="29">
        <v>12926</v>
      </c>
      <c r="G17" s="28">
        <f t="shared" si="13"/>
        <v>1238</v>
      </c>
      <c r="H17" s="17">
        <v>7</v>
      </c>
      <c r="I17" s="17">
        <v>1</v>
      </c>
      <c r="J17" s="17">
        <v>110</v>
      </c>
      <c r="K17" s="29">
        <v>1120</v>
      </c>
      <c r="L17" s="28">
        <f t="shared" si="14"/>
        <v>310</v>
      </c>
      <c r="M17" s="17"/>
      <c r="N17" s="17"/>
      <c r="O17" s="17"/>
      <c r="P17" s="29">
        <v>310</v>
      </c>
      <c r="Q17" s="43">
        <f t="shared" si="2"/>
        <v>14474</v>
      </c>
      <c r="R17" s="105">
        <f>Q17-Январь!Q17</f>
        <v>-6</v>
      </c>
      <c r="S17" s="64" t="s">
        <v>72</v>
      </c>
      <c r="T17" s="53"/>
      <c r="U17" s="60"/>
      <c r="W17" s="36">
        <f t="shared" si="15"/>
        <v>12926</v>
      </c>
      <c r="X17" s="123"/>
      <c r="Y17" s="123">
        <v>1</v>
      </c>
      <c r="Z17" s="123">
        <v>1195</v>
      </c>
      <c r="AA17" s="37">
        <f t="shared" si="16"/>
        <v>310</v>
      </c>
    </row>
    <row r="18" spans="1:27" s="7" customFormat="1" x14ac:dyDescent="0.25">
      <c r="A18" s="83" t="s">
        <v>14</v>
      </c>
      <c r="B18" s="31">
        <f t="shared" ref="B18:B22" si="17">C18+D18+E18+F18</f>
        <v>17845</v>
      </c>
      <c r="C18" s="1"/>
      <c r="D18" s="1"/>
      <c r="E18" s="1">
        <v>2</v>
      </c>
      <c r="F18" s="27">
        <v>17843</v>
      </c>
      <c r="G18" s="31">
        <f t="shared" si="13"/>
        <v>2061</v>
      </c>
      <c r="H18" s="1">
        <v>16</v>
      </c>
      <c r="I18" s="1">
        <v>4</v>
      </c>
      <c r="J18" s="1">
        <v>368</v>
      </c>
      <c r="K18" s="27">
        <v>1673</v>
      </c>
      <c r="L18" s="31">
        <f t="shared" si="14"/>
        <v>145</v>
      </c>
      <c r="M18" s="1"/>
      <c r="N18" s="1"/>
      <c r="O18" s="1"/>
      <c r="P18" s="27">
        <v>145</v>
      </c>
      <c r="Q18" s="44">
        <f t="shared" si="2"/>
        <v>20051</v>
      </c>
      <c r="R18" s="105">
        <f>Q18-Январь!Q18</f>
        <v>-1</v>
      </c>
      <c r="S18" s="64"/>
      <c r="T18" s="56"/>
      <c r="U18" s="69"/>
      <c r="W18" s="36">
        <f t="shared" si="15"/>
        <v>17845</v>
      </c>
      <c r="X18" s="1">
        <v>1</v>
      </c>
      <c r="Y18" s="1">
        <v>15</v>
      </c>
      <c r="Z18" s="1">
        <v>1935</v>
      </c>
      <c r="AA18" s="37">
        <f t="shared" si="16"/>
        <v>145</v>
      </c>
    </row>
    <row r="19" spans="1:27" s="16" customFormat="1" x14ac:dyDescent="0.25">
      <c r="A19" s="83" t="s">
        <v>15</v>
      </c>
      <c r="B19" s="31">
        <f t="shared" si="17"/>
        <v>14472</v>
      </c>
      <c r="C19" s="3"/>
      <c r="D19" s="3"/>
      <c r="E19" s="3"/>
      <c r="F19" s="32">
        <v>14472</v>
      </c>
      <c r="G19" s="31">
        <f t="shared" si="13"/>
        <v>1424</v>
      </c>
      <c r="H19" s="3"/>
      <c r="I19" s="3">
        <v>6</v>
      </c>
      <c r="J19" s="3">
        <v>512</v>
      </c>
      <c r="K19" s="32">
        <v>906</v>
      </c>
      <c r="L19" s="31">
        <f t="shared" si="14"/>
        <v>742</v>
      </c>
      <c r="M19" s="3"/>
      <c r="N19" s="3"/>
      <c r="O19" s="3"/>
      <c r="P19" s="32">
        <v>742</v>
      </c>
      <c r="Q19" s="44">
        <f t="shared" si="2"/>
        <v>16638</v>
      </c>
      <c r="R19" s="105">
        <f>Q19-Январь!Q19</f>
        <v>11</v>
      </c>
      <c r="S19" s="67" t="s">
        <v>69</v>
      </c>
      <c r="T19" s="55"/>
      <c r="U19" s="68" t="s">
        <v>70</v>
      </c>
      <c r="W19" s="36">
        <f t="shared" si="15"/>
        <v>14472</v>
      </c>
      <c r="X19" s="3"/>
      <c r="Y19" s="3">
        <v>4</v>
      </c>
      <c r="Z19" s="3">
        <v>1375</v>
      </c>
      <c r="AA19" s="37">
        <f t="shared" si="16"/>
        <v>742</v>
      </c>
    </row>
    <row r="20" spans="1:27" s="7" customFormat="1" x14ac:dyDescent="0.25">
      <c r="A20" s="82" t="s">
        <v>16</v>
      </c>
      <c r="B20" s="31">
        <f t="shared" si="17"/>
        <v>13032</v>
      </c>
      <c r="C20" s="3"/>
      <c r="D20" s="3"/>
      <c r="E20" s="3">
        <v>2</v>
      </c>
      <c r="F20" s="32">
        <v>13030</v>
      </c>
      <c r="G20" s="31">
        <f t="shared" si="13"/>
        <v>1163</v>
      </c>
      <c r="H20" s="1">
        <v>6</v>
      </c>
      <c r="I20" s="1">
        <v>3</v>
      </c>
      <c r="J20" s="1">
        <v>125</v>
      </c>
      <c r="K20" s="27">
        <v>1029</v>
      </c>
      <c r="L20" s="31">
        <f t="shared" si="14"/>
        <v>268</v>
      </c>
      <c r="M20" s="1"/>
      <c r="N20" s="1"/>
      <c r="O20" s="1"/>
      <c r="P20" s="27">
        <v>268</v>
      </c>
      <c r="Q20" s="44">
        <f t="shared" si="2"/>
        <v>14463</v>
      </c>
      <c r="R20" s="105">
        <f>Q20-Январь!Q20</f>
        <v>-10</v>
      </c>
      <c r="S20" s="64" t="s">
        <v>72</v>
      </c>
      <c r="T20" s="56"/>
      <c r="U20" s="69"/>
      <c r="W20" s="36">
        <f t="shared" si="15"/>
        <v>13032</v>
      </c>
      <c r="X20" s="1"/>
      <c r="Y20" s="1">
        <v>5</v>
      </c>
      <c r="Z20" s="1">
        <v>1069</v>
      </c>
      <c r="AA20" s="37">
        <f t="shared" si="16"/>
        <v>268</v>
      </c>
    </row>
    <row r="21" spans="1:27" s="7" customFormat="1" x14ac:dyDescent="0.25">
      <c r="A21" s="82" t="s">
        <v>17</v>
      </c>
      <c r="B21" s="31">
        <f t="shared" si="17"/>
        <v>4709</v>
      </c>
      <c r="C21" s="1"/>
      <c r="D21" s="1"/>
      <c r="E21" s="1"/>
      <c r="F21" s="27">
        <v>4709</v>
      </c>
      <c r="G21" s="31">
        <f>H21+I21+J21+K21</f>
        <v>597</v>
      </c>
      <c r="H21" s="1">
        <v>5</v>
      </c>
      <c r="I21" s="1"/>
      <c r="J21" s="1">
        <v>94</v>
      </c>
      <c r="K21" s="27">
        <v>498</v>
      </c>
      <c r="L21" s="31">
        <f>M21+N21+O21+P21</f>
        <v>260</v>
      </c>
      <c r="M21" s="1"/>
      <c r="N21" s="1"/>
      <c r="O21" s="1"/>
      <c r="P21" s="27">
        <v>260</v>
      </c>
      <c r="Q21" s="44">
        <f t="shared" si="2"/>
        <v>5566</v>
      </c>
      <c r="R21" s="105">
        <f>Q21-Январь!Q21</f>
        <v>-2</v>
      </c>
      <c r="S21" s="70"/>
      <c r="T21" s="56"/>
      <c r="U21" s="69"/>
      <c r="W21" s="36">
        <f t="shared" si="15"/>
        <v>4709</v>
      </c>
      <c r="X21" s="1"/>
      <c r="Y21" s="1"/>
      <c r="Z21" s="1">
        <v>587</v>
      </c>
      <c r="AA21" s="37">
        <f t="shared" si="16"/>
        <v>260</v>
      </c>
    </row>
    <row r="22" spans="1:27" s="7" customFormat="1" x14ac:dyDescent="0.25">
      <c r="A22" s="82" t="s">
        <v>18</v>
      </c>
      <c r="B22" s="31">
        <f t="shared" si="17"/>
        <v>1416</v>
      </c>
      <c r="C22" s="1"/>
      <c r="D22" s="1"/>
      <c r="E22" s="1"/>
      <c r="F22" s="27">
        <v>1416</v>
      </c>
      <c r="G22" s="31">
        <f t="shared" ref="G22" si="18">H22+I22+J22+K22</f>
        <v>252</v>
      </c>
      <c r="H22" s="1">
        <v>6</v>
      </c>
      <c r="I22" s="1">
        <v>1</v>
      </c>
      <c r="J22" s="1">
        <v>25</v>
      </c>
      <c r="K22" s="27">
        <v>220</v>
      </c>
      <c r="L22" s="31">
        <f t="shared" ref="L22" si="19">M22+N22+O22+P22</f>
        <v>89</v>
      </c>
      <c r="M22" s="1"/>
      <c r="N22" s="1"/>
      <c r="O22" s="1"/>
      <c r="P22" s="27">
        <v>89</v>
      </c>
      <c r="Q22" s="44">
        <f t="shared" si="2"/>
        <v>1757</v>
      </c>
      <c r="R22" s="105">
        <f>Q22-Январь!Q22</f>
        <v>-1</v>
      </c>
      <c r="S22" s="70"/>
      <c r="T22" s="56"/>
      <c r="U22" s="69"/>
      <c r="W22" s="36">
        <f t="shared" si="15"/>
        <v>1416</v>
      </c>
      <c r="X22" s="1"/>
      <c r="Y22" s="1"/>
      <c r="Z22" s="1">
        <v>182</v>
      </c>
      <c r="AA22" s="37">
        <f t="shared" si="16"/>
        <v>89</v>
      </c>
    </row>
    <row r="23" spans="1:27" ht="16.5" thickBot="1" x14ac:dyDescent="0.3">
      <c r="A23" s="85" t="s">
        <v>24</v>
      </c>
      <c r="B23" s="33">
        <f>B5+B8+B11+B14+B15+B18+B19+B20+B21+B22</f>
        <v>140915</v>
      </c>
      <c r="C23" s="34">
        <f t="shared" ref="C23:O23" si="20">C5+C8+C11+C14+C15+C18+C19+C20+C21+C22</f>
        <v>0</v>
      </c>
      <c r="D23" s="34">
        <f t="shared" si="20"/>
        <v>0</v>
      </c>
      <c r="E23" s="34">
        <f t="shared" si="20"/>
        <v>297</v>
      </c>
      <c r="F23" s="35">
        <f t="shared" si="20"/>
        <v>140618</v>
      </c>
      <c r="G23" s="33">
        <f t="shared" si="20"/>
        <v>19423</v>
      </c>
      <c r="H23" s="34">
        <f t="shared" si="20"/>
        <v>59</v>
      </c>
      <c r="I23" s="34">
        <f t="shared" si="20"/>
        <v>134</v>
      </c>
      <c r="J23" s="34">
        <f t="shared" si="20"/>
        <v>4140</v>
      </c>
      <c r="K23" s="35">
        <f t="shared" si="20"/>
        <v>15090</v>
      </c>
      <c r="L23" s="33">
        <f t="shared" si="20"/>
        <v>7265</v>
      </c>
      <c r="M23" s="34">
        <f t="shared" si="20"/>
        <v>0</v>
      </c>
      <c r="N23" s="34">
        <f t="shared" si="20"/>
        <v>0</v>
      </c>
      <c r="O23" s="34">
        <f t="shared" si="20"/>
        <v>0</v>
      </c>
      <c r="P23" s="35">
        <f>P5+P8+P11+P14+P15+P18+P19+P20+P21+P22</f>
        <v>7265</v>
      </c>
      <c r="Q23" s="45">
        <f>G23+B23+L23</f>
        <v>167603</v>
      </c>
      <c r="R23" s="105">
        <f>Q23-Январь!Q23</f>
        <v>-1110</v>
      </c>
      <c r="S23" s="71"/>
      <c r="T23" s="72"/>
      <c r="U23" s="73"/>
      <c r="W23" s="33">
        <f>W5+W8+W11+W14+W15+W18+W19+W20+W21+W22</f>
        <v>140915</v>
      </c>
      <c r="X23" s="34">
        <f>X5+X8+X11+X14+X15+X18+X19+X20+X21+X22</f>
        <v>17</v>
      </c>
      <c r="Y23" s="34">
        <f>Y5+Y8+Y11+Y14+Y15+Y18+Y19+Y20+Y21+Y22</f>
        <v>83</v>
      </c>
      <c r="Z23" s="34">
        <f>Z5+Z8+Z11+Z14+Z15+Z18+Z19+Z20+Z21+Z22</f>
        <v>18059</v>
      </c>
      <c r="AA23" s="35">
        <f>AA5+AA8+AA11+AA14+AA15+AA18+AA19+AA20+AA21+AA22</f>
        <v>7265</v>
      </c>
    </row>
    <row r="24" spans="1:27" x14ac:dyDescent="0.25">
      <c r="B24"/>
      <c r="Q24" s="52">
        <f>Q23-K23-J23-I23-H23-F23-E23-D23-C23-M23-N23-O23-P23</f>
        <v>0</v>
      </c>
      <c r="R24" s="20"/>
    </row>
    <row r="25" spans="1:27" x14ac:dyDescent="0.25">
      <c r="Q25">
        <f>Q23-W23-X23-Y23-Z23-AA23</f>
        <v>1264</v>
      </c>
    </row>
    <row r="26" spans="1:27" x14ac:dyDescent="0.25">
      <c r="B26"/>
    </row>
  </sheetData>
  <autoFilter ref="A4:N22"/>
  <mergeCells count="8">
    <mergeCell ref="X3:Z3"/>
    <mergeCell ref="W1:AA2"/>
    <mergeCell ref="S1:U3"/>
    <mergeCell ref="A1:A4"/>
    <mergeCell ref="L1:P3"/>
    <mergeCell ref="Q1:Q4"/>
    <mergeCell ref="B1:F3"/>
    <mergeCell ref="G1:K3"/>
  </mergeCells>
  <conditionalFormatting sqref="G19:G21 B19:B21 B23 G23 G14:G17 B14:B17 B5:B12 G5:G12">
    <cfRule type="cellIs" dxfId="130" priority="12" operator="equal">
      <formula>0</formula>
    </cfRule>
  </conditionalFormatting>
  <conditionalFormatting sqref="L19:L21 L23 L14:L17 L5:L12">
    <cfRule type="cellIs" dxfId="129" priority="10" operator="equal">
      <formula>0</formula>
    </cfRule>
  </conditionalFormatting>
  <conditionalFormatting sqref="B18 G18">
    <cfRule type="cellIs" dxfId="128" priority="9" operator="equal">
      <formula>0</formula>
    </cfRule>
  </conditionalFormatting>
  <conditionalFormatting sqref="Q18">
    <cfRule type="cellIs" dxfId="127" priority="8" operator="equal">
      <formula>0</formula>
    </cfRule>
  </conditionalFormatting>
  <conditionalFormatting sqref="L18">
    <cfRule type="cellIs" dxfId="126" priority="7" operator="equal">
      <formula>0</formula>
    </cfRule>
  </conditionalFormatting>
  <conditionalFormatting sqref="B22 G22">
    <cfRule type="cellIs" dxfId="125" priority="6" operator="equal">
      <formula>0</formula>
    </cfRule>
  </conditionalFormatting>
  <conditionalFormatting sqref="Q22">
    <cfRule type="cellIs" dxfId="124" priority="5" operator="equal">
      <formula>0</formula>
    </cfRule>
  </conditionalFormatting>
  <conditionalFormatting sqref="L22">
    <cfRule type="cellIs" dxfId="123" priority="4" operator="equal">
      <formula>0</formula>
    </cfRule>
  </conditionalFormatting>
  <conditionalFormatting sqref="B13 G13">
    <cfRule type="cellIs" dxfId="122" priority="3" operator="equal">
      <formula>0</formula>
    </cfRule>
  </conditionalFormatting>
  <conditionalFormatting sqref="Q13">
    <cfRule type="cellIs" dxfId="121" priority="2" operator="equal">
      <formula>0</formula>
    </cfRule>
  </conditionalFormatting>
  <conditionalFormatting sqref="L13">
    <cfRule type="cellIs" dxfId="12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Q28" sqref="Q28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19386</v>
      </c>
      <c r="C5" s="48">
        <f t="shared" ref="C5:P5" si="0">C6+C7</f>
        <v>0</v>
      </c>
      <c r="D5" s="48">
        <f t="shared" si="0"/>
        <v>0</v>
      </c>
      <c r="E5" s="48">
        <f t="shared" si="0"/>
        <v>23</v>
      </c>
      <c r="F5" s="49">
        <f t="shared" si="0"/>
        <v>19363</v>
      </c>
      <c r="G5" s="47">
        <f t="shared" si="0"/>
        <v>5429</v>
      </c>
      <c r="H5" s="48">
        <f t="shared" si="0"/>
        <v>2</v>
      </c>
      <c r="I5" s="48">
        <f t="shared" si="0"/>
        <v>47</v>
      </c>
      <c r="J5" s="48">
        <f t="shared" si="0"/>
        <v>1310</v>
      </c>
      <c r="K5" s="49">
        <f t="shared" si="0"/>
        <v>4070</v>
      </c>
      <c r="L5" s="47">
        <f t="shared" si="0"/>
        <v>3275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3275</v>
      </c>
      <c r="Q5" s="86">
        <f>G5+B5+L5</f>
        <v>28090</v>
      </c>
      <c r="R5" s="90"/>
      <c r="S5" s="93"/>
      <c r="T5" s="94"/>
      <c r="U5" s="5">
        <f>Q5-Февраль!Q5</f>
        <v>37</v>
      </c>
    </row>
    <row r="6" spans="1:21" s="6" customFormat="1" x14ac:dyDescent="0.25">
      <c r="A6" s="81" t="s">
        <v>2</v>
      </c>
      <c r="B6" s="28">
        <f>C6+D6+E6+F6</f>
        <v>8398</v>
      </c>
      <c r="C6" s="17"/>
      <c r="D6" s="17"/>
      <c r="E6" s="17">
        <v>2</v>
      </c>
      <c r="F6" s="29">
        <v>8396</v>
      </c>
      <c r="G6" s="28">
        <f>H6+I6+J6+K6</f>
        <v>3861</v>
      </c>
      <c r="H6" s="17">
        <v>1</v>
      </c>
      <c r="I6" s="17">
        <v>37</v>
      </c>
      <c r="J6" s="17">
        <v>1171</v>
      </c>
      <c r="K6" s="29">
        <v>2652</v>
      </c>
      <c r="L6" s="28">
        <f>M6+N6+O6+P6</f>
        <v>2399</v>
      </c>
      <c r="M6" s="17"/>
      <c r="N6" s="17"/>
      <c r="O6" s="17"/>
      <c r="P6" s="29">
        <v>2399</v>
      </c>
      <c r="Q6" s="43">
        <f>G6+B6+L6</f>
        <v>14658</v>
      </c>
      <c r="R6" s="64"/>
      <c r="S6" s="53"/>
      <c r="T6" s="60"/>
      <c r="U6" s="5">
        <f>Q6-Февраль!Q6</f>
        <v>19</v>
      </c>
    </row>
    <row r="7" spans="1:21" s="15" customFormat="1" x14ac:dyDescent="0.25">
      <c r="A7" s="81" t="s">
        <v>3</v>
      </c>
      <c r="B7" s="28">
        <f>C7+D7+E7+F7</f>
        <v>10988</v>
      </c>
      <c r="C7" s="4"/>
      <c r="D7" s="4"/>
      <c r="E7" s="4">
        <v>21</v>
      </c>
      <c r="F7" s="30">
        <v>10967</v>
      </c>
      <c r="G7" s="28">
        <f>H7+I7+J7+K7</f>
        <v>1568</v>
      </c>
      <c r="H7" s="4">
        <v>1</v>
      </c>
      <c r="I7" s="4">
        <v>10</v>
      </c>
      <c r="J7" s="4">
        <v>139</v>
      </c>
      <c r="K7" s="30">
        <v>1418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13432</v>
      </c>
      <c r="R7" s="65"/>
      <c r="S7" s="53"/>
      <c r="T7" s="66"/>
      <c r="U7" s="5">
        <f>Q7-Февраль!Q7</f>
        <v>18</v>
      </c>
    </row>
    <row r="8" spans="1:21" s="5" customFormat="1" x14ac:dyDescent="0.25">
      <c r="A8" s="82" t="s">
        <v>4</v>
      </c>
      <c r="B8" s="26">
        <f>B9+B10</f>
        <v>16625</v>
      </c>
      <c r="C8" s="1">
        <f t="shared" ref="C8:P8" si="2">C9+C10</f>
        <v>0</v>
      </c>
      <c r="D8" s="1">
        <f t="shared" si="2"/>
        <v>0</v>
      </c>
      <c r="E8" s="1">
        <f t="shared" si="2"/>
        <v>226</v>
      </c>
      <c r="F8" s="27">
        <f t="shared" si="2"/>
        <v>16399</v>
      </c>
      <c r="G8" s="26">
        <f t="shared" si="2"/>
        <v>2109</v>
      </c>
      <c r="H8" s="1">
        <f t="shared" si="2"/>
        <v>0</v>
      </c>
      <c r="I8" s="1">
        <f t="shared" si="2"/>
        <v>37</v>
      </c>
      <c r="J8" s="1">
        <f t="shared" si="2"/>
        <v>438</v>
      </c>
      <c r="K8" s="27">
        <f t="shared" si="2"/>
        <v>1634</v>
      </c>
      <c r="L8" s="26">
        <f t="shared" si="2"/>
        <v>689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689</v>
      </c>
      <c r="Q8" s="42">
        <f t="shared" si="1"/>
        <v>19423</v>
      </c>
      <c r="R8" s="64"/>
      <c r="S8" s="53"/>
      <c r="T8" s="60"/>
      <c r="U8" s="5">
        <f>Q8-Февраль!Q8</f>
        <v>41</v>
      </c>
    </row>
    <row r="9" spans="1:21" s="6" customFormat="1" x14ac:dyDescent="0.25">
      <c r="A9" s="81" t="s">
        <v>5</v>
      </c>
      <c r="B9" s="28">
        <f>C9+D9+E9+F9</f>
        <v>10110</v>
      </c>
      <c r="C9" s="17"/>
      <c r="D9" s="17"/>
      <c r="E9" s="17">
        <v>218</v>
      </c>
      <c r="F9" s="29">
        <v>9892</v>
      </c>
      <c r="G9" s="28">
        <f t="shared" ref="G9:G10" si="3">H9+I9+J9+K9</f>
        <v>1061</v>
      </c>
      <c r="H9" s="17"/>
      <c r="I9" s="17">
        <v>37</v>
      </c>
      <c r="J9" s="17">
        <v>327</v>
      </c>
      <c r="K9" s="29">
        <v>697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11285</v>
      </c>
      <c r="R9" s="64"/>
      <c r="S9" s="53"/>
      <c r="T9" s="60"/>
      <c r="U9" s="5">
        <f>Q9-Февраль!Q9</f>
        <v>43</v>
      </c>
    </row>
    <row r="10" spans="1:21" s="6" customFormat="1" x14ac:dyDescent="0.25">
      <c r="A10" s="81" t="s">
        <v>6</v>
      </c>
      <c r="B10" s="28">
        <f>C10+D10+E10+F10</f>
        <v>6515</v>
      </c>
      <c r="C10" s="17"/>
      <c r="D10" s="17"/>
      <c r="E10" s="17">
        <v>8</v>
      </c>
      <c r="F10" s="29">
        <v>6507</v>
      </c>
      <c r="G10" s="28">
        <f t="shared" si="3"/>
        <v>1048</v>
      </c>
      <c r="H10" s="17"/>
      <c r="I10" s="17"/>
      <c r="J10" s="17">
        <v>111</v>
      </c>
      <c r="K10" s="29">
        <v>937</v>
      </c>
      <c r="L10" s="28">
        <f t="shared" si="4"/>
        <v>575</v>
      </c>
      <c r="M10" s="17"/>
      <c r="N10" s="17"/>
      <c r="O10" s="17"/>
      <c r="P10" s="29">
        <v>575</v>
      </c>
      <c r="Q10" s="43">
        <f t="shared" si="1"/>
        <v>8138</v>
      </c>
      <c r="R10" s="64"/>
      <c r="S10" s="53"/>
      <c r="T10" s="60" t="s">
        <v>73</v>
      </c>
      <c r="U10" s="5">
        <f>Q10-Февраль!Q10</f>
        <v>-2</v>
      </c>
    </row>
    <row r="11" spans="1:21" s="5" customFormat="1" x14ac:dyDescent="0.25">
      <c r="A11" s="83" t="s">
        <v>7</v>
      </c>
      <c r="B11" s="26">
        <f t="shared" ref="B11:O11" si="5">B12+B13</f>
        <v>26323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26318</v>
      </c>
      <c r="G11" s="26">
        <f t="shared" si="5"/>
        <v>2459</v>
      </c>
      <c r="H11" s="1">
        <f t="shared" si="5"/>
        <v>8</v>
      </c>
      <c r="I11" s="1">
        <f t="shared" si="5"/>
        <v>6</v>
      </c>
      <c r="J11" s="1">
        <f t="shared" si="5"/>
        <v>309</v>
      </c>
      <c r="K11" s="27">
        <f t="shared" si="5"/>
        <v>2136</v>
      </c>
      <c r="L11" s="26">
        <f t="shared" si="5"/>
        <v>550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550</v>
      </c>
      <c r="Q11" s="42">
        <f t="shared" si="1"/>
        <v>29332</v>
      </c>
      <c r="R11" s="64"/>
      <c r="S11" s="53"/>
      <c r="T11" s="60"/>
      <c r="U11" s="5">
        <f>Q11-Февраль!Q11</f>
        <v>-15</v>
      </c>
    </row>
    <row r="12" spans="1:21" s="6" customFormat="1" x14ac:dyDescent="0.25">
      <c r="A12" s="84" t="s">
        <v>8</v>
      </c>
      <c r="B12" s="28">
        <f>C12+D12+E12+F12</f>
        <v>14076</v>
      </c>
      <c r="C12" s="17"/>
      <c r="D12" s="17"/>
      <c r="E12" s="17">
        <v>4</v>
      </c>
      <c r="F12" s="29">
        <v>14072</v>
      </c>
      <c r="G12" s="28">
        <f t="shared" ref="G12:G14" si="6">H12+I12+J12+K12</f>
        <v>1339</v>
      </c>
      <c r="H12" s="17">
        <v>7</v>
      </c>
      <c r="I12" s="17">
        <v>5</v>
      </c>
      <c r="J12" s="17">
        <v>148</v>
      </c>
      <c r="K12" s="29">
        <v>1179</v>
      </c>
      <c r="L12" s="28">
        <f t="shared" ref="L12:L14" si="7">M12+N12+O12+P12</f>
        <v>272</v>
      </c>
      <c r="M12" s="17"/>
      <c r="N12" s="17"/>
      <c r="O12" s="17"/>
      <c r="P12" s="29">
        <v>272</v>
      </c>
      <c r="Q12" s="43">
        <f>G12+B12+L12</f>
        <v>15687</v>
      </c>
      <c r="R12" s="65"/>
      <c r="S12" s="53"/>
      <c r="T12" s="60"/>
      <c r="U12" s="5">
        <f>Q12-Февраль!Q12</f>
        <v>4</v>
      </c>
    </row>
    <row r="13" spans="1:21" s="6" customFormat="1" x14ac:dyDescent="0.25">
      <c r="A13" s="84" t="s">
        <v>9</v>
      </c>
      <c r="B13" s="28">
        <f>C13+D13+E13+F13</f>
        <v>12247</v>
      </c>
      <c r="C13" s="17"/>
      <c r="D13" s="17"/>
      <c r="E13" s="17">
        <v>1</v>
      </c>
      <c r="F13" s="29">
        <v>12246</v>
      </c>
      <c r="G13" s="28">
        <f t="shared" si="6"/>
        <v>1120</v>
      </c>
      <c r="H13" s="17">
        <v>1</v>
      </c>
      <c r="I13" s="17">
        <v>1</v>
      </c>
      <c r="J13" s="17">
        <v>161</v>
      </c>
      <c r="K13" s="29">
        <v>957</v>
      </c>
      <c r="L13" s="28">
        <f t="shared" si="7"/>
        <v>278</v>
      </c>
      <c r="M13" s="17"/>
      <c r="N13" s="17"/>
      <c r="O13" s="17"/>
      <c r="P13" s="29">
        <v>278</v>
      </c>
      <c r="Q13" s="43">
        <f t="shared" si="1"/>
        <v>13645</v>
      </c>
      <c r="R13" s="65"/>
      <c r="S13" s="53"/>
      <c r="T13" s="60"/>
      <c r="U13" s="5">
        <f>Q13-Февраль!Q13</f>
        <v>-19</v>
      </c>
    </row>
    <row r="14" spans="1:21" s="16" customFormat="1" x14ac:dyDescent="0.25">
      <c r="A14" s="83" t="s">
        <v>10</v>
      </c>
      <c r="B14" s="31">
        <f>C14+D14+E14+F14</f>
        <v>11314</v>
      </c>
      <c r="C14" s="3"/>
      <c r="D14" s="3"/>
      <c r="E14" s="3">
        <v>37</v>
      </c>
      <c r="F14" s="32">
        <v>11277</v>
      </c>
      <c r="G14" s="31">
        <f t="shared" si="6"/>
        <v>1944</v>
      </c>
      <c r="H14" s="3">
        <v>10</v>
      </c>
      <c r="I14" s="3">
        <v>31</v>
      </c>
      <c r="J14" s="3">
        <v>729</v>
      </c>
      <c r="K14" s="32">
        <v>1174</v>
      </c>
      <c r="L14" s="31">
        <f t="shared" si="7"/>
        <v>584</v>
      </c>
      <c r="M14" s="3"/>
      <c r="N14" s="3"/>
      <c r="O14" s="3"/>
      <c r="P14" s="32">
        <v>584</v>
      </c>
      <c r="Q14" s="44">
        <f t="shared" si="1"/>
        <v>13842</v>
      </c>
      <c r="R14" s="67"/>
      <c r="S14" s="53"/>
      <c r="T14" s="68"/>
      <c r="U14" s="5">
        <f>Q14-Февраль!Q14</f>
        <v>-9</v>
      </c>
    </row>
    <row r="15" spans="1:21" s="5" customFormat="1" x14ac:dyDescent="0.25">
      <c r="A15" s="82" t="s">
        <v>11</v>
      </c>
      <c r="B15" s="26">
        <f t="shared" ref="B15:P15" si="8">B16+B17</f>
        <v>15824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27">
        <f t="shared" si="8"/>
        <v>15823</v>
      </c>
      <c r="G15" s="26">
        <f t="shared" si="8"/>
        <v>2008</v>
      </c>
      <c r="H15" s="1">
        <f t="shared" si="8"/>
        <v>8</v>
      </c>
      <c r="I15" s="1">
        <f t="shared" si="8"/>
        <v>1</v>
      </c>
      <c r="J15" s="1">
        <f t="shared" si="8"/>
        <v>239</v>
      </c>
      <c r="K15" s="27">
        <f t="shared" si="8"/>
        <v>1760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661</v>
      </c>
      <c r="Q15" s="42">
        <f t="shared" si="1"/>
        <v>18493</v>
      </c>
      <c r="R15" s="64"/>
      <c r="S15" s="53"/>
      <c r="T15" s="60"/>
      <c r="U15" s="5">
        <f>Q15-Февраль!Q15</f>
        <v>-2</v>
      </c>
    </row>
    <row r="16" spans="1:21" s="6" customFormat="1" x14ac:dyDescent="0.25">
      <c r="A16" s="81" t="s">
        <v>12</v>
      </c>
      <c r="B16" s="28">
        <f>C16+D16+E16+F16</f>
        <v>2914</v>
      </c>
      <c r="C16" s="17"/>
      <c r="D16" s="17"/>
      <c r="E16" s="17">
        <v>1</v>
      </c>
      <c r="F16" s="29">
        <v>2913</v>
      </c>
      <c r="G16" s="28">
        <f t="shared" ref="G16:G20" si="9">H16+I16+J16+K16</f>
        <v>770</v>
      </c>
      <c r="H16" s="17">
        <v>1</v>
      </c>
      <c r="I16" s="17"/>
      <c r="J16" s="17">
        <v>129</v>
      </c>
      <c r="K16" s="29">
        <v>640</v>
      </c>
      <c r="L16" s="28">
        <f t="shared" ref="L16:L20" si="10">M16+N16+O16+P16</f>
        <v>351</v>
      </c>
      <c r="M16" s="17"/>
      <c r="N16" s="17"/>
      <c r="O16" s="17"/>
      <c r="P16" s="29">
        <v>351</v>
      </c>
      <c r="Q16" s="43">
        <f t="shared" si="1"/>
        <v>4035</v>
      </c>
      <c r="R16" s="64"/>
      <c r="S16" s="53"/>
      <c r="T16" s="60" t="s">
        <v>74</v>
      </c>
      <c r="U16" s="5">
        <f>Q16-Февраль!Q16</f>
        <v>14</v>
      </c>
    </row>
    <row r="17" spans="1:21" s="6" customFormat="1" x14ac:dyDescent="0.25">
      <c r="A17" s="84" t="s">
        <v>13</v>
      </c>
      <c r="B17" s="28">
        <f>C17+D17+E17+F17</f>
        <v>12910</v>
      </c>
      <c r="C17" s="17"/>
      <c r="D17" s="17"/>
      <c r="E17" s="17"/>
      <c r="F17" s="29">
        <v>12910</v>
      </c>
      <c r="G17" s="28">
        <f t="shared" si="9"/>
        <v>1238</v>
      </c>
      <c r="H17" s="17">
        <v>7</v>
      </c>
      <c r="I17" s="17">
        <v>1</v>
      </c>
      <c r="J17" s="17">
        <v>110</v>
      </c>
      <c r="K17" s="29">
        <v>1120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14458</v>
      </c>
      <c r="R17" s="64"/>
      <c r="S17" s="53"/>
      <c r="T17" s="60"/>
      <c r="U17" s="5">
        <f>Q17-Февраль!Q17</f>
        <v>-16</v>
      </c>
    </row>
    <row r="18" spans="1:21" s="7" customFormat="1" x14ac:dyDescent="0.25">
      <c r="A18" s="83" t="s">
        <v>14</v>
      </c>
      <c r="B18" s="31">
        <f t="shared" ref="B18:B22" si="11">C18+D18+E18+F18</f>
        <v>17847</v>
      </c>
      <c r="C18" s="1"/>
      <c r="D18" s="1"/>
      <c r="E18" s="1">
        <v>1</v>
      </c>
      <c r="F18" s="27">
        <v>17846</v>
      </c>
      <c r="G18" s="31">
        <f t="shared" si="9"/>
        <v>2065</v>
      </c>
      <c r="H18" s="1">
        <v>16</v>
      </c>
      <c r="I18" s="1">
        <v>4</v>
      </c>
      <c r="J18" s="1">
        <v>370</v>
      </c>
      <c r="K18" s="27">
        <v>1675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20057</v>
      </c>
      <c r="R18" s="64"/>
      <c r="S18" s="53"/>
      <c r="T18" s="69"/>
      <c r="U18" s="5">
        <f>Q18-Февраль!Q18</f>
        <v>6</v>
      </c>
    </row>
    <row r="19" spans="1:21" s="16" customFormat="1" x14ac:dyDescent="0.25">
      <c r="A19" s="83" t="s">
        <v>15</v>
      </c>
      <c r="B19" s="31">
        <f t="shared" si="11"/>
        <v>14469</v>
      </c>
      <c r="C19" s="3"/>
      <c r="D19" s="3"/>
      <c r="E19" s="3"/>
      <c r="F19" s="32">
        <v>14469</v>
      </c>
      <c r="G19" s="31">
        <f t="shared" si="9"/>
        <v>1434</v>
      </c>
      <c r="H19" s="3"/>
      <c r="I19" s="3">
        <v>6</v>
      </c>
      <c r="J19" s="3">
        <v>513</v>
      </c>
      <c r="K19" s="32">
        <v>915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16645</v>
      </c>
      <c r="R19" s="67"/>
      <c r="S19" s="53"/>
      <c r="T19" s="68"/>
      <c r="U19" s="5">
        <f>Q19-Февраль!Q19</f>
        <v>7</v>
      </c>
    </row>
    <row r="20" spans="1:21" s="7" customFormat="1" x14ac:dyDescent="0.25">
      <c r="A20" s="82" t="s">
        <v>16</v>
      </c>
      <c r="B20" s="31">
        <f t="shared" si="11"/>
        <v>13018</v>
      </c>
      <c r="C20" s="3"/>
      <c r="D20" s="3"/>
      <c r="E20" s="3">
        <v>2</v>
      </c>
      <c r="F20" s="32">
        <v>13016</v>
      </c>
      <c r="G20" s="31">
        <f t="shared" si="9"/>
        <v>1160</v>
      </c>
      <c r="H20" s="1">
        <v>6</v>
      </c>
      <c r="I20" s="1">
        <v>3</v>
      </c>
      <c r="J20" s="1">
        <v>125</v>
      </c>
      <c r="K20" s="27">
        <v>1026</v>
      </c>
      <c r="L20" s="31">
        <f t="shared" si="10"/>
        <v>268</v>
      </c>
      <c r="M20" s="1"/>
      <c r="N20" s="1"/>
      <c r="O20" s="1"/>
      <c r="P20" s="27">
        <v>268</v>
      </c>
      <c r="Q20" s="44">
        <f t="shared" si="1"/>
        <v>14446</v>
      </c>
      <c r="R20" s="70"/>
      <c r="S20" s="53"/>
      <c r="T20" s="69"/>
      <c r="U20" s="5">
        <f>Q20-Февраль!Q20</f>
        <v>-17</v>
      </c>
    </row>
    <row r="21" spans="1:21" s="7" customFormat="1" x14ac:dyDescent="0.25">
      <c r="A21" s="82" t="s">
        <v>17</v>
      </c>
      <c r="B21" s="31">
        <f t="shared" si="11"/>
        <v>4711</v>
      </c>
      <c r="C21" s="1"/>
      <c r="D21" s="1"/>
      <c r="E21" s="1"/>
      <c r="F21" s="27">
        <v>4711</v>
      </c>
      <c r="G21" s="31">
        <f>H21+I21+J21+K21</f>
        <v>598</v>
      </c>
      <c r="H21" s="1">
        <v>5</v>
      </c>
      <c r="I21" s="1"/>
      <c r="J21" s="1">
        <v>94</v>
      </c>
      <c r="K21" s="27">
        <v>499</v>
      </c>
      <c r="L21" s="31">
        <f>M21+N21+O21+P21</f>
        <v>260</v>
      </c>
      <c r="M21" s="1"/>
      <c r="N21" s="1"/>
      <c r="O21" s="1"/>
      <c r="P21" s="27">
        <v>260</v>
      </c>
      <c r="Q21" s="44">
        <f t="shared" si="1"/>
        <v>5569</v>
      </c>
      <c r="R21" s="70"/>
      <c r="S21" s="53"/>
      <c r="T21" s="69"/>
      <c r="U21" s="5">
        <f>Q21-Февраль!Q21</f>
        <v>3</v>
      </c>
    </row>
    <row r="22" spans="1:21" s="7" customFormat="1" x14ac:dyDescent="0.25">
      <c r="A22" s="82" t="s">
        <v>18</v>
      </c>
      <c r="B22" s="31">
        <f t="shared" si="11"/>
        <v>1417</v>
      </c>
      <c r="C22" s="1"/>
      <c r="D22" s="1"/>
      <c r="E22" s="1"/>
      <c r="F22" s="27">
        <v>1417</v>
      </c>
      <c r="G22" s="31">
        <f t="shared" ref="G22" si="12">H22+I22+J22+K22</f>
        <v>250</v>
      </c>
      <c r="H22" s="1">
        <v>6</v>
      </c>
      <c r="I22" s="1">
        <v>1</v>
      </c>
      <c r="J22" s="1">
        <v>25</v>
      </c>
      <c r="K22" s="27">
        <v>218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1756</v>
      </c>
      <c r="R22" s="70"/>
      <c r="S22" s="53"/>
      <c r="T22" s="69"/>
      <c r="U22" s="5">
        <f>Q22-Февраль!Q22</f>
        <v>-1</v>
      </c>
    </row>
    <row r="23" spans="1:21" ht="16.5" thickBot="1" x14ac:dyDescent="0.3">
      <c r="A23" s="85" t="s">
        <v>24</v>
      </c>
      <c r="B23" s="33">
        <f>B5+B8+B11+B14+B15+B18+B19+B20+B21+B22</f>
        <v>140934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295</v>
      </c>
      <c r="F23" s="35">
        <f t="shared" si="14"/>
        <v>140639</v>
      </c>
      <c r="G23" s="33">
        <f t="shared" si="14"/>
        <v>19456</v>
      </c>
      <c r="H23" s="34">
        <f t="shared" si="14"/>
        <v>61</v>
      </c>
      <c r="I23" s="34">
        <f t="shared" si="14"/>
        <v>136</v>
      </c>
      <c r="J23" s="34">
        <f t="shared" si="14"/>
        <v>4152</v>
      </c>
      <c r="K23" s="35">
        <f t="shared" si="14"/>
        <v>15107</v>
      </c>
      <c r="L23" s="33">
        <f t="shared" si="14"/>
        <v>7263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7263</v>
      </c>
      <c r="Q23" s="45">
        <f>G23+B23+L23</f>
        <v>167653</v>
      </c>
      <c r="R23" s="71"/>
      <c r="S23" s="72"/>
      <c r="T23" s="73"/>
      <c r="U23" s="5">
        <f>Q23-Февраль!Q23</f>
        <v>50</v>
      </c>
    </row>
    <row r="24" spans="1:21" x14ac:dyDescent="0.25">
      <c r="B24"/>
      <c r="Q24" s="52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19" priority="12" operator="equal">
      <formula>0</formula>
    </cfRule>
  </conditionalFormatting>
  <conditionalFormatting sqref="Q5:Q12 Q19:Q21 Q23 Q14:Q17">
    <cfRule type="cellIs" dxfId="118" priority="11" operator="equal">
      <formula>0</formula>
    </cfRule>
  </conditionalFormatting>
  <conditionalFormatting sqref="L5:L12 L19:L21 L23 L14:L17">
    <cfRule type="cellIs" dxfId="117" priority="10" operator="equal">
      <formula>0</formula>
    </cfRule>
  </conditionalFormatting>
  <conditionalFormatting sqref="B18 G18">
    <cfRule type="cellIs" dxfId="116" priority="9" operator="equal">
      <formula>0</formula>
    </cfRule>
  </conditionalFormatting>
  <conditionalFormatting sqref="Q18">
    <cfRule type="cellIs" dxfId="115" priority="8" operator="equal">
      <formula>0</formula>
    </cfRule>
  </conditionalFormatting>
  <conditionalFormatting sqref="L18">
    <cfRule type="cellIs" dxfId="114" priority="7" operator="equal">
      <formula>0</formula>
    </cfRule>
  </conditionalFormatting>
  <conditionalFormatting sqref="B22 G22">
    <cfRule type="cellIs" dxfId="113" priority="6" operator="equal">
      <formula>0</formula>
    </cfRule>
  </conditionalFormatting>
  <conditionalFormatting sqref="Q22">
    <cfRule type="cellIs" dxfId="112" priority="5" operator="equal">
      <formula>0</formula>
    </cfRule>
  </conditionalFormatting>
  <conditionalFormatting sqref="L22">
    <cfRule type="cellIs" dxfId="111" priority="4" operator="equal">
      <formula>0</formula>
    </cfRule>
  </conditionalFormatting>
  <conditionalFormatting sqref="B13 G13">
    <cfRule type="cellIs" dxfId="110" priority="3" operator="equal">
      <formula>0</formula>
    </cfRule>
  </conditionalFormatting>
  <conditionalFormatting sqref="Q13">
    <cfRule type="cellIs" dxfId="109" priority="2" operator="equal">
      <formula>0</formula>
    </cfRule>
  </conditionalFormatting>
  <conditionalFormatting sqref="L13">
    <cfRule type="cellIs" dxfId="108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S19" sqref="S19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19414</v>
      </c>
      <c r="C5" s="48">
        <f t="shared" ref="C5:O5" si="0">C6+C7</f>
        <v>0</v>
      </c>
      <c r="D5" s="48">
        <f t="shared" si="0"/>
        <v>0</v>
      </c>
      <c r="E5" s="48">
        <f t="shared" si="0"/>
        <v>23</v>
      </c>
      <c r="F5" s="49">
        <f t="shared" si="0"/>
        <v>19391</v>
      </c>
      <c r="G5" s="47">
        <f t="shared" si="0"/>
        <v>5434</v>
      </c>
      <c r="H5" s="48">
        <f t="shared" si="0"/>
        <v>2</v>
      </c>
      <c r="I5" s="48">
        <f t="shared" si="0"/>
        <v>47</v>
      </c>
      <c r="J5" s="48">
        <f t="shared" si="0"/>
        <v>1309</v>
      </c>
      <c r="K5" s="49">
        <f t="shared" si="0"/>
        <v>4076</v>
      </c>
      <c r="L5" s="47">
        <f t="shared" si="0"/>
        <v>3275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>P6+P7</f>
        <v>3275</v>
      </c>
      <c r="Q5" s="86">
        <f>G5+B5+L5</f>
        <v>28123</v>
      </c>
      <c r="R5" s="47"/>
      <c r="S5" s="107"/>
      <c r="T5" s="108"/>
      <c r="U5" s="5">
        <f>Q5-Март!Q5</f>
        <v>33</v>
      </c>
    </row>
    <row r="6" spans="1:21" s="6" customFormat="1" x14ac:dyDescent="0.25">
      <c r="A6" s="81" t="s">
        <v>2</v>
      </c>
      <c r="B6" s="28">
        <f>C6+D6+E6+F6</f>
        <v>8414</v>
      </c>
      <c r="C6" s="17"/>
      <c r="D6" s="17"/>
      <c r="E6" s="17">
        <v>2</v>
      </c>
      <c r="F6" s="29">
        <v>8412</v>
      </c>
      <c r="G6" s="28">
        <f>H6+I6+J6+K6</f>
        <v>3866</v>
      </c>
      <c r="H6" s="17">
        <v>1</v>
      </c>
      <c r="I6" s="17">
        <v>37</v>
      </c>
      <c r="J6" s="17">
        <v>1173</v>
      </c>
      <c r="K6" s="29">
        <v>2655</v>
      </c>
      <c r="L6" s="28">
        <f>M6+N6+O6+P6</f>
        <v>2399</v>
      </c>
      <c r="M6" s="17"/>
      <c r="N6" s="17"/>
      <c r="O6" s="17"/>
      <c r="P6" s="29">
        <v>2399</v>
      </c>
      <c r="Q6" s="43">
        <f>G6+B6+L6</f>
        <v>14679</v>
      </c>
      <c r="R6" s="46"/>
      <c r="S6" s="17"/>
      <c r="T6" s="38"/>
      <c r="U6" s="5">
        <f>Q6-Март!Q6</f>
        <v>21</v>
      </c>
    </row>
    <row r="7" spans="1:21" s="15" customFormat="1" x14ac:dyDescent="0.25">
      <c r="A7" s="81" t="s">
        <v>3</v>
      </c>
      <c r="B7" s="28">
        <f>C7+D7+E7+F7</f>
        <v>11000</v>
      </c>
      <c r="C7" s="4"/>
      <c r="D7" s="4"/>
      <c r="E7" s="4">
        <v>21</v>
      </c>
      <c r="F7" s="30">
        <v>10979</v>
      </c>
      <c r="G7" s="28">
        <f>H7+I7+J7+K7</f>
        <v>1568</v>
      </c>
      <c r="H7" s="4">
        <v>1</v>
      </c>
      <c r="I7" s="4">
        <v>10</v>
      </c>
      <c r="J7" s="4">
        <v>136</v>
      </c>
      <c r="K7" s="30">
        <v>1421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13444</v>
      </c>
      <c r="R7" s="28"/>
      <c r="S7" s="112"/>
      <c r="T7" s="39"/>
      <c r="U7" s="5">
        <f>Q7-Март!Q7</f>
        <v>12</v>
      </c>
    </row>
    <row r="8" spans="1:21" s="5" customFormat="1" x14ac:dyDescent="0.25">
      <c r="A8" s="82" t="s">
        <v>4</v>
      </c>
      <c r="B8" s="26">
        <f>B9+B10</f>
        <v>16632</v>
      </c>
      <c r="C8" s="1">
        <f t="shared" ref="C8:P8" si="2">C9+C10</f>
        <v>0</v>
      </c>
      <c r="D8" s="1">
        <f t="shared" si="2"/>
        <v>0</v>
      </c>
      <c r="E8" s="1">
        <f t="shared" si="2"/>
        <v>226</v>
      </c>
      <c r="F8" s="27">
        <f t="shared" si="2"/>
        <v>16406</v>
      </c>
      <c r="G8" s="26">
        <f t="shared" si="2"/>
        <v>2114</v>
      </c>
      <c r="H8" s="1">
        <f t="shared" si="2"/>
        <v>0</v>
      </c>
      <c r="I8" s="1">
        <f t="shared" si="2"/>
        <v>37</v>
      </c>
      <c r="J8" s="1">
        <f t="shared" si="2"/>
        <v>440</v>
      </c>
      <c r="K8" s="27">
        <f t="shared" si="2"/>
        <v>1637</v>
      </c>
      <c r="L8" s="26">
        <f t="shared" si="2"/>
        <v>689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689</v>
      </c>
      <c r="Q8" s="42">
        <f t="shared" si="1"/>
        <v>19435</v>
      </c>
      <c r="R8" s="26"/>
      <c r="S8" s="106"/>
      <c r="T8" s="41"/>
      <c r="U8" s="5">
        <f>Q8-Март!Q8</f>
        <v>12</v>
      </c>
    </row>
    <row r="9" spans="1:21" s="6" customFormat="1" x14ac:dyDescent="0.25">
      <c r="A9" s="81" t="s">
        <v>5</v>
      </c>
      <c r="B9" s="28">
        <f>C9+D9+E9+F9</f>
        <v>10104</v>
      </c>
      <c r="C9" s="17"/>
      <c r="D9" s="17"/>
      <c r="E9" s="17">
        <v>218</v>
      </c>
      <c r="F9" s="29">
        <v>9886</v>
      </c>
      <c r="G9" s="28">
        <f t="shared" ref="G9:G10" si="3">H9+I9+J9+K9</f>
        <v>1065</v>
      </c>
      <c r="H9" s="17"/>
      <c r="I9" s="17">
        <v>37</v>
      </c>
      <c r="J9" s="17">
        <v>328</v>
      </c>
      <c r="K9" s="29">
        <v>700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11283</v>
      </c>
      <c r="R9" s="113"/>
      <c r="S9" s="112"/>
      <c r="T9" s="38"/>
      <c r="U9" s="5">
        <f>Q9-Март!Q9</f>
        <v>-2</v>
      </c>
    </row>
    <row r="10" spans="1:21" s="6" customFormat="1" x14ac:dyDescent="0.25">
      <c r="A10" s="81" t="s">
        <v>6</v>
      </c>
      <c r="B10" s="28">
        <f>C10+D10+E10+F10</f>
        <v>6528</v>
      </c>
      <c r="C10" s="17"/>
      <c r="D10" s="17"/>
      <c r="E10" s="17">
        <v>8</v>
      </c>
      <c r="F10" s="29">
        <v>6520</v>
      </c>
      <c r="G10" s="28">
        <f t="shared" si="3"/>
        <v>1049</v>
      </c>
      <c r="H10" s="17"/>
      <c r="I10" s="17"/>
      <c r="J10" s="17">
        <v>112</v>
      </c>
      <c r="K10" s="29">
        <v>937</v>
      </c>
      <c r="L10" s="28">
        <f t="shared" si="4"/>
        <v>575</v>
      </c>
      <c r="M10" s="17"/>
      <c r="N10" s="17"/>
      <c r="O10" s="17"/>
      <c r="P10" s="29">
        <v>575</v>
      </c>
      <c r="Q10" s="43">
        <f t="shared" si="1"/>
        <v>8152</v>
      </c>
      <c r="R10" s="113"/>
      <c r="S10" s="112"/>
      <c r="T10" s="38"/>
      <c r="U10" s="5">
        <f>Q10-Март!Q10</f>
        <v>14</v>
      </c>
    </row>
    <row r="11" spans="1:21" s="5" customFormat="1" x14ac:dyDescent="0.25">
      <c r="A11" s="83" t="s">
        <v>7</v>
      </c>
      <c r="B11" s="26">
        <f t="shared" ref="B11:O11" si="5">B12+B13</f>
        <v>26310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26303</v>
      </c>
      <c r="G11" s="26">
        <f t="shared" si="5"/>
        <v>2462</v>
      </c>
      <c r="H11" s="1">
        <f t="shared" si="5"/>
        <v>6</v>
      </c>
      <c r="I11" s="1">
        <f t="shared" si="5"/>
        <v>6</v>
      </c>
      <c r="J11" s="1">
        <f t="shared" si="5"/>
        <v>312</v>
      </c>
      <c r="K11" s="27">
        <f t="shared" si="5"/>
        <v>2138</v>
      </c>
      <c r="L11" s="26">
        <f t="shared" si="5"/>
        <v>547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547</v>
      </c>
      <c r="Q11" s="42">
        <f t="shared" si="1"/>
        <v>29319</v>
      </c>
      <c r="R11" s="26"/>
      <c r="S11" s="106"/>
      <c r="T11" s="41"/>
      <c r="U11" s="5">
        <f>Q11-Март!Q11</f>
        <v>-13</v>
      </c>
    </row>
    <row r="12" spans="1:21" s="6" customFormat="1" x14ac:dyDescent="0.25">
      <c r="A12" s="84" t="s">
        <v>8</v>
      </c>
      <c r="B12" s="28">
        <f>C12+D12+E12+F12</f>
        <v>14083</v>
      </c>
      <c r="C12" s="17"/>
      <c r="D12" s="17"/>
      <c r="E12" s="17">
        <v>6</v>
      </c>
      <c r="F12" s="29">
        <v>14077</v>
      </c>
      <c r="G12" s="28">
        <f t="shared" ref="G12:G14" si="6">H12+I12+J12+K12</f>
        <v>1344</v>
      </c>
      <c r="H12" s="17">
        <v>5</v>
      </c>
      <c r="I12" s="17">
        <v>5</v>
      </c>
      <c r="J12" s="17">
        <v>150</v>
      </c>
      <c r="K12" s="29">
        <v>1184</v>
      </c>
      <c r="L12" s="28">
        <f t="shared" ref="L12:L14" si="7">M12+N12+O12+P12</f>
        <v>270</v>
      </c>
      <c r="M12" s="17"/>
      <c r="N12" s="17"/>
      <c r="O12" s="17"/>
      <c r="P12" s="29">
        <v>270</v>
      </c>
      <c r="Q12" s="43">
        <f t="shared" si="1"/>
        <v>15697</v>
      </c>
      <c r="R12" s="113"/>
      <c r="S12" s="112"/>
      <c r="T12" s="38"/>
      <c r="U12" s="5">
        <f>Q12-Март!Q12</f>
        <v>10</v>
      </c>
    </row>
    <row r="13" spans="1:21" s="6" customFormat="1" x14ac:dyDescent="0.25">
      <c r="A13" s="84" t="s">
        <v>9</v>
      </c>
      <c r="B13" s="28">
        <f>C13+D13+E13+F13</f>
        <v>12227</v>
      </c>
      <c r="C13" s="17"/>
      <c r="D13" s="17"/>
      <c r="E13" s="17">
        <v>1</v>
      </c>
      <c r="F13" s="29">
        <v>12226</v>
      </c>
      <c r="G13" s="28">
        <f t="shared" si="6"/>
        <v>1118</v>
      </c>
      <c r="H13" s="17">
        <v>1</v>
      </c>
      <c r="I13" s="17">
        <v>1</v>
      </c>
      <c r="J13" s="17">
        <v>162</v>
      </c>
      <c r="K13" s="29">
        <v>954</v>
      </c>
      <c r="L13" s="28">
        <f t="shared" si="7"/>
        <v>277</v>
      </c>
      <c r="M13" s="17"/>
      <c r="N13" s="17"/>
      <c r="O13" s="17"/>
      <c r="P13" s="29">
        <v>277</v>
      </c>
      <c r="Q13" s="43">
        <f t="shared" si="1"/>
        <v>13622</v>
      </c>
      <c r="R13" s="113"/>
      <c r="S13" s="112"/>
      <c r="T13" s="38"/>
      <c r="U13" s="5">
        <f>Q13-Март!Q13</f>
        <v>-23</v>
      </c>
    </row>
    <row r="14" spans="1:21" s="16" customFormat="1" x14ac:dyDescent="0.25">
      <c r="A14" s="83" t="s">
        <v>10</v>
      </c>
      <c r="B14" s="31">
        <f>C14+D14+E14+F14</f>
        <v>11110</v>
      </c>
      <c r="C14" s="3"/>
      <c r="D14" s="3"/>
      <c r="E14" s="3">
        <v>37</v>
      </c>
      <c r="F14" s="32">
        <v>11073</v>
      </c>
      <c r="G14" s="31">
        <f t="shared" si="6"/>
        <v>1945</v>
      </c>
      <c r="H14" s="3">
        <v>10</v>
      </c>
      <c r="I14" s="3">
        <v>31</v>
      </c>
      <c r="J14" s="3">
        <v>728</v>
      </c>
      <c r="K14" s="32">
        <v>1176</v>
      </c>
      <c r="L14" s="31">
        <f t="shared" si="7"/>
        <v>584</v>
      </c>
      <c r="M14" s="3"/>
      <c r="N14" s="3"/>
      <c r="O14" s="3"/>
      <c r="P14" s="32">
        <v>584</v>
      </c>
      <c r="Q14" s="44">
        <f t="shared" si="1"/>
        <v>13639</v>
      </c>
      <c r="R14" s="31"/>
      <c r="S14" s="106"/>
      <c r="T14" s="40"/>
      <c r="U14" s="5">
        <f>Q14-Март!Q14</f>
        <v>-203</v>
      </c>
    </row>
    <row r="15" spans="1:21" s="5" customFormat="1" x14ac:dyDescent="0.25">
      <c r="A15" s="82" t="s">
        <v>11</v>
      </c>
      <c r="B15" s="26">
        <f t="shared" ref="B15:P15" si="8">B16+B17</f>
        <v>15822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15820</v>
      </c>
      <c r="G15" s="26">
        <f t="shared" si="8"/>
        <v>2012</v>
      </c>
      <c r="H15" s="1">
        <f t="shared" si="8"/>
        <v>8</v>
      </c>
      <c r="I15" s="1">
        <f t="shared" si="8"/>
        <v>1</v>
      </c>
      <c r="J15" s="1">
        <f t="shared" si="8"/>
        <v>241</v>
      </c>
      <c r="K15" s="27">
        <f t="shared" si="8"/>
        <v>1762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661</v>
      </c>
      <c r="Q15" s="42">
        <f t="shared" si="1"/>
        <v>18495</v>
      </c>
      <c r="R15" s="26"/>
      <c r="S15" s="106"/>
      <c r="T15" s="41"/>
      <c r="U15" s="5">
        <f>Q15-Март!Q15</f>
        <v>2</v>
      </c>
    </row>
    <row r="16" spans="1:21" s="6" customFormat="1" x14ac:dyDescent="0.25">
      <c r="A16" s="81" t="s">
        <v>12</v>
      </c>
      <c r="B16" s="28">
        <f>C16+D16+E16+F16</f>
        <v>2916</v>
      </c>
      <c r="C16" s="17"/>
      <c r="D16" s="17"/>
      <c r="E16" s="17">
        <v>2</v>
      </c>
      <c r="F16" s="29">
        <v>2914</v>
      </c>
      <c r="G16" s="28">
        <f t="shared" ref="G16:G20" si="9">H16+I16+J16+K16</f>
        <v>771</v>
      </c>
      <c r="H16" s="17">
        <v>1</v>
      </c>
      <c r="I16" s="17"/>
      <c r="J16" s="17">
        <v>131</v>
      </c>
      <c r="K16" s="29">
        <v>639</v>
      </c>
      <c r="L16" s="28">
        <f t="shared" ref="L16:L20" si="10">M16+N16+O16+P16</f>
        <v>351</v>
      </c>
      <c r="M16" s="17"/>
      <c r="N16" s="17"/>
      <c r="O16" s="17"/>
      <c r="P16" s="29">
        <v>351</v>
      </c>
      <c r="Q16" s="43">
        <f t="shared" si="1"/>
        <v>4038</v>
      </c>
      <c r="R16" s="113"/>
      <c r="S16" s="112"/>
      <c r="T16" s="38"/>
      <c r="U16" s="5">
        <f>Q16-Март!Q16</f>
        <v>3</v>
      </c>
    </row>
    <row r="17" spans="1:21" s="6" customFormat="1" x14ac:dyDescent="0.25">
      <c r="A17" s="84" t="s">
        <v>13</v>
      </c>
      <c r="B17" s="28">
        <f>C17+D17+E17+F17</f>
        <v>12906</v>
      </c>
      <c r="C17" s="17"/>
      <c r="D17" s="17"/>
      <c r="E17" s="17"/>
      <c r="F17" s="29">
        <v>12906</v>
      </c>
      <c r="G17" s="28">
        <f t="shared" si="9"/>
        <v>1241</v>
      </c>
      <c r="H17" s="17">
        <v>7</v>
      </c>
      <c r="I17" s="17">
        <v>1</v>
      </c>
      <c r="J17" s="17">
        <v>110</v>
      </c>
      <c r="K17" s="29">
        <v>1123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14457</v>
      </c>
      <c r="R17" s="113"/>
      <c r="S17" s="112"/>
      <c r="T17" s="38"/>
      <c r="U17" s="5">
        <f>Q17-Март!Q17</f>
        <v>-1</v>
      </c>
    </row>
    <row r="18" spans="1:21" s="7" customFormat="1" x14ac:dyDescent="0.25">
      <c r="A18" s="83" t="s">
        <v>14</v>
      </c>
      <c r="B18" s="31">
        <f t="shared" ref="B18:B22" si="11">C18+D18+E18+F18</f>
        <v>17843</v>
      </c>
      <c r="C18" s="1"/>
      <c r="D18" s="1"/>
      <c r="E18" s="1">
        <v>1</v>
      </c>
      <c r="F18" s="27">
        <v>17842</v>
      </c>
      <c r="G18" s="31">
        <f t="shared" si="9"/>
        <v>2060</v>
      </c>
      <c r="H18" s="1">
        <v>15</v>
      </c>
      <c r="I18" s="1">
        <v>4</v>
      </c>
      <c r="J18" s="1">
        <v>371</v>
      </c>
      <c r="K18" s="27">
        <v>1670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20048</v>
      </c>
      <c r="R18" s="26"/>
      <c r="S18" s="106" t="s">
        <v>78</v>
      </c>
      <c r="T18" s="41"/>
      <c r="U18" s="5">
        <f>Q18-Март!Q18</f>
        <v>-9</v>
      </c>
    </row>
    <row r="19" spans="1:21" s="16" customFormat="1" x14ac:dyDescent="0.25">
      <c r="A19" s="83" t="s">
        <v>15</v>
      </c>
      <c r="B19" s="31">
        <f t="shared" si="11"/>
        <v>14471</v>
      </c>
      <c r="C19" s="3"/>
      <c r="D19" s="3"/>
      <c r="E19" s="3"/>
      <c r="F19" s="32">
        <v>14471</v>
      </c>
      <c r="G19" s="31">
        <f t="shared" si="9"/>
        <v>1438</v>
      </c>
      <c r="H19" s="3"/>
      <c r="I19" s="3">
        <v>6</v>
      </c>
      <c r="J19" s="3">
        <v>513</v>
      </c>
      <c r="K19" s="32">
        <v>919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16651</v>
      </c>
      <c r="R19" s="31"/>
      <c r="S19" s="106"/>
      <c r="T19" s="40"/>
      <c r="U19" s="5">
        <f>Q19-Март!Q19</f>
        <v>6</v>
      </c>
    </row>
    <row r="20" spans="1:21" s="7" customFormat="1" x14ac:dyDescent="0.25">
      <c r="A20" s="82" t="s">
        <v>16</v>
      </c>
      <c r="B20" s="31">
        <f t="shared" si="11"/>
        <v>13027</v>
      </c>
      <c r="C20" s="3"/>
      <c r="D20" s="3"/>
      <c r="E20" s="3">
        <v>2</v>
      </c>
      <c r="F20" s="32">
        <v>13025</v>
      </c>
      <c r="G20" s="31">
        <f t="shared" si="9"/>
        <v>1160</v>
      </c>
      <c r="H20" s="1">
        <v>6</v>
      </c>
      <c r="I20" s="1">
        <v>3</v>
      </c>
      <c r="J20" s="1">
        <v>125</v>
      </c>
      <c r="K20" s="27">
        <v>1026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14454</v>
      </c>
      <c r="R20" s="26"/>
      <c r="S20" s="106"/>
      <c r="T20" s="41"/>
      <c r="U20" s="5">
        <f>Q20-Март!Q20</f>
        <v>8</v>
      </c>
    </row>
    <row r="21" spans="1:21" s="7" customFormat="1" x14ac:dyDescent="0.25">
      <c r="A21" s="82" t="s">
        <v>17</v>
      </c>
      <c r="B21" s="31">
        <f t="shared" si="11"/>
        <v>4723</v>
      </c>
      <c r="C21" s="1"/>
      <c r="D21" s="1"/>
      <c r="E21" s="1"/>
      <c r="F21" s="27">
        <v>4723</v>
      </c>
      <c r="G21" s="31">
        <f>H21+I21+J21+K21</f>
        <v>598</v>
      </c>
      <c r="H21" s="1">
        <v>5</v>
      </c>
      <c r="I21" s="1"/>
      <c r="J21" s="1">
        <v>94</v>
      </c>
      <c r="K21" s="27">
        <v>499</v>
      </c>
      <c r="L21" s="31">
        <f>M21+N21+O21+P21</f>
        <v>260</v>
      </c>
      <c r="M21" s="1"/>
      <c r="N21" s="1"/>
      <c r="O21" s="1"/>
      <c r="P21" s="27">
        <v>260</v>
      </c>
      <c r="Q21" s="44">
        <f t="shared" si="1"/>
        <v>5581</v>
      </c>
      <c r="R21" s="26"/>
      <c r="S21" s="106"/>
      <c r="T21" s="41"/>
      <c r="U21" s="5">
        <f>Q21-Март!Q21</f>
        <v>12</v>
      </c>
    </row>
    <row r="22" spans="1:21" s="7" customFormat="1" x14ac:dyDescent="0.25">
      <c r="A22" s="82" t="s">
        <v>18</v>
      </c>
      <c r="B22" s="31">
        <f t="shared" si="11"/>
        <v>1420</v>
      </c>
      <c r="C22" s="1"/>
      <c r="D22" s="1"/>
      <c r="E22" s="1"/>
      <c r="F22" s="27">
        <v>1420</v>
      </c>
      <c r="G22" s="31">
        <f t="shared" ref="G22" si="12">H22+I22+J22+K22</f>
        <v>250</v>
      </c>
      <c r="H22" s="1">
        <v>6</v>
      </c>
      <c r="I22" s="1">
        <v>1</v>
      </c>
      <c r="J22" s="1">
        <v>25</v>
      </c>
      <c r="K22" s="27">
        <v>218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1759</v>
      </c>
      <c r="R22" s="26"/>
      <c r="S22" s="106"/>
      <c r="T22" s="41"/>
      <c r="U22" s="5">
        <f>Q22-Март!Q22</f>
        <v>3</v>
      </c>
    </row>
    <row r="23" spans="1:21" ht="16.5" thickBot="1" x14ac:dyDescent="0.3">
      <c r="A23" s="85" t="s">
        <v>24</v>
      </c>
      <c r="B23" s="33">
        <f>B5+B8+B11+B14+B15+B18+B19+B20+B21+B22</f>
        <v>140772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298</v>
      </c>
      <c r="F23" s="35">
        <f t="shared" si="14"/>
        <v>140474</v>
      </c>
      <c r="G23" s="33">
        <f t="shared" si="14"/>
        <v>19473</v>
      </c>
      <c r="H23" s="34">
        <f t="shared" si="14"/>
        <v>58</v>
      </c>
      <c r="I23" s="34">
        <f t="shared" si="14"/>
        <v>136</v>
      </c>
      <c r="J23" s="34">
        <f t="shared" si="14"/>
        <v>4158</v>
      </c>
      <c r="K23" s="35">
        <f t="shared" si="14"/>
        <v>15121</v>
      </c>
      <c r="L23" s="33">
        <f t="shared" si="14"/>
        <v>7259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7259</v>
      </c>
      <c r="Q23" s="45">
        <f>G23+B23+L23</f>
        <v>167504</v>
      </c>
      <c r="R23" s="109"/>
      <c r="S23" s="110"/>
      <c r="T23" s="111"/>
      <c r="U23" s="5">
        <f>Q23-Март!Q23</f>
        <v>-149</v>
      </c>
    </row>
    <row r="24" spans="1:21" x14ac:dyDescent="0.25">
      <c r="B24"/>
      <c r="Q24" s="52">
        <f>Q23-K23-J23-I23-H23-F23-E23-D23-C23-M23-N23-O23-P23</f>
        <v>0</v>
      </c>
    </row>
    <row r="26" spans="1:21" x14ac:dyDescent="0.25">
      <c r="B26"/>
      <c r="R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07" priority="12" operator="equal">
      <formula>0</formula>
    </cfRule>
  </conditionalFormatting>
  <conditionalFormatting sqref="Q5:Q12 Q19:Q21 Q23 Q14:Q17">
    <cfRule type="cellIs" dxfId="106" priority="11" operator="equal">
      <formula>0</formula>
    </cfRule>
  </conditionalFormatting>
  <conditionalFormatting sqref="L5:L12 L19:L21 L23 L14:L17">
    <cfRule type="cellIs" dxfId="105" priority="10" operator="equal">
      <formula>0</formula>
    </cfRule>
  </conditionalFormatting>
  <conditionalFormatting sqref="B18 G18">
    <cfRule type="cellIs" dxfId="104" priority="9" operator="equal">
      <formula>0</formula>
    </cfRule>
  </conditionalFormatting>
  <conditionalFormatting sqref="Q18">
    <cfRule type="cellIs" dxfId="103" priority="8" operator="equal">
      <formula>0</formula>
    </cfRule>
  </conditionalFormatting>
  <conditionalFormatting sqref="L18">
    <cfRule type="cellIs" dxfId="102" priority="7" operator="equal">
      <formula>0</formula>
    </cfRule>
  </conditionalFormatting>
  <conditionalFormatting sqref="B22 G22">
    <cfRule type="cellIs" dxfId="101" priority="6" operator="equal">
      <formula>0</formula>
    </cfRule>
  </conditionalFormatting>
  <conditionalFormatting sqref="Q22">
    <cfRule type="cellIs" dxfId="100" priority="5" operator="equal">
      <formula>0</formula>
    </cfRule>
  </conditionalFormatting>
  <conditionalFormatting sqref="L22">
    <cfRule type="cellIs" dxfId="99" priority="4" operator="equal">
      <formula>0</formula>
    </cfRule>
  </conditionalFormatting>
  <conditionalFormatting sqref="B13 G13">
    <cfRule type="cellIs" dxfId="98" priority="3" operator="equal">
      <formula>0</formula>
    </cfRule>
  </conditionalFormatting>
  <conditionalFormatting sqref="Q13">
    <cfRule type="cellIs" dxfId="97" priority="2" operator="equal">
      <formula>0</formula>
    </cfRule>
  </conditionalFormatting>
  <conditionalFormatting sqref="L13">
    <cfRule type="cellIs" dxfId="96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P20" sqref="P20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19438</v>
      </c>
      <c r="C5" s="48">
        <f t="shared" ref="C5:P5" si="0">C6+C7</f>
        <v>0</v>
      </c>
      <c r="D5" s="48">
        <f t="shared" si="0"/>
        <v>0</v>
      </c>
      <c r="E5" s="48">
        <f t="shared" si="0"/>
        <v>35</v>
      </c>
      <c r="F5" s="49">
        <f t="shared" si="0"/>
        <v>19403</v>
      </c>
      <c r="G5" s="47">
        <f t="shared" si="0"/>
        <v>5431</v>
      </c>
      <c r="H5" s="48">
        <f t="shared" si="0"/>
        <v>0</v>
      </c>
      <c r="I5" s="48">
        <f t="shared" si="0"/>
        <v>13</v>
      </c>
      <c r="J5" s="48">
        <f t="shared" si="0"/>
        <v>308</v>
      </c>
      <c r="K5" s="49">
        <f t="shared" si="0"/>
        <v>5110</v>
      </c>
      <c r="L5" s="47">
        <f t="shared" si="0"/>
        <v>3276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3276</v>
      </c>
      <c r="Q5" s="86">
        <f>G5+B5+L5</f>
        <v>28145</v>
      </c>
      <c r="R5" s="87"/>
      <c r="S5" s="116"/>
      <c r="T5" s="117"/>
      <c r="U5" s="5">
        <f>Q5-Апрель!Q5</f>
        <v>22</v>
      </c>
    </row>
    <row r="6" spans="1:21" s="6" customFormat="1" x14ac:dyDescent="0.25">
      <c r="A6" s="81" t="s">
        <v>2</v>
      </c>
      <c r="B6" s="28">
        <f>C6+D6+E6+F6</f>
        <v>8423</v>
      </c>
      <c r="C6" s="17"/>
      <c r="D6" s="17"/>
      <c r="E6" s="17">
        <v>13</v>
      </c>
      <c r="F6" s="29">
        <v>8410</v>
      </c>
      <c r="G6" s="28">
        <f>H6+I6+J6+K6</f>
        <v>3864</v>
      </c>
      <c r="H6" s="17"/>
      <c r="I6" s="17">
        <v>13</v>
      </c>
      <c r="J6" s="17">
        <v>230</v>
      </c>
      <c r="K6" s="29">
        <v>3621</v>
      </c>
      <c r="L6" s="28">
        <f>M6+N6+O6+P6</f>
        <v>2400</v>
      </c>
      <c r="M6" s="17"/>
      <c r="N6" s="17"/>
      <c r="O6" s="17"/>
      <c r="P6" s="29">
        <v>2400</v>
      </c>
      <c r="Q6" s="43">
        <f>G6+B6+L6</f>
        <v>14687</v>
      </c>
      <c r="R6" s="115"/>
      <c r="S6" s="114"/>
      <c r="T6" s="37"/>
      <c r="U6" s="5">
        <f>Q6-Апрель!Q6</f>
        <v>8</v>
      </c>
    </row>
    <row r="7" spans="1:21" s="15" customFormat="1" x14ac:dyDescent="0.25">
      <c r="A7" s="81" t="s">
        <v>3</v>
      </c>
      <c r="B7" s="28">
        <f>C7+D7+E7+F7</f>
        <v>11015</v>
      </c>
      <c r="C7" s="4"/>
      <c r="D7" s="4"/>
      <c r="E7" s="4">
        <v>22</v>
      </c>
      <c r="F7" s="30">
        <v>10993</v>
      </c>
      <c r="G7" s="28">
        <f>H7+I7+J7+K7</f>
        <v>1567</v>
      </c>
      <c r="H7" s="4"/>
      <c r="I7" s="4"/>
      <c r="J7" s="4">
        <v>78</v>
      </c>
      <c r="K7" s="30">
        <v>1489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13458</v>
      </c>
      <c r="R7" s="24"/>
      <c r="S7" s="114"/>
      <c r="T7" s="118"/>
      <c r="U7" s="5">
        <f>Q7-Апрель!Q7</f>
        <v>14</v>
      </c>
    </row>
    <row r="8" spans="1:21" s="5" customFormat="1" x14ac:dyDescent="0.25">
      <c r="A8" s="82" t="s">
        <v>4</v>
      </c>
      <c r="B8" s="26">
        <f>B9+B10</f>
        <v>16646</v>
      </c>
      <c r="C8" s="1">
        <f t="shared" ref="C8:P8" si="2">C9+C10</f>
        <v>0</v>
      </c>
      <c r="D8" s="1">
        <f t="shared" si="2"/>
        <v>0</v>
      </c>
      <c r="E8" s="1">
        <f t="shared" si="2"/>
        <v>99</v>
      </c>
      <c r="F8" s="27">
        <f t="shared" si="2"/>
        <v>16547</v>
      </c>
      <c r="G8" s="26">
        <f t="shared" si="2"/>
        <v>2113</v>
      </c>
      <c r="H8" s="1">
        <f t="shared" si="2"/>
        <v>0</v>
      </c>
      <c r="I8" s="1">
        <f t="shared" si="2"/>
        <v>7</v>
      </c>
      <c r="J8" s="1">
        <f t="shared" si="2"/>
        <v>441</v>
      </c>
      <c r="K8" s="27">
        <f t="shared" si="2"/>
        <v>1665</v>
      </c>
      <c r="L8" s="26">
        <f t="shared" si="2"/>
        <v>689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689</v>
      </c>
      <c r="Q8" s="42">
        <f t="shared" si="1"/>
        <v>19448</v>
      </c>
      <c r="R8" s="115"/>
      <c r="S8" s="114"/>
      <c r="T8" s="37"/>
      <c r="U8" s="5">
        <f>Q8-Апрель!Q8</f>
        <v>13</v>
      </c>
    </row>
    <row r="9" spans="1:21" s="6" customFormat="1" x14ac:dyDescent="0.25">
      <c r="A9" s="81" t="s">
        <v>5</v>
      </c>
      <c r="B9" s="28">
        <f>C9+D9+E9+F9</f>
        <v>10114</v>
      </c>
      <c r="C9" s="17"/>
      <c r="D9" s="17"/>
      <c r="E9" s="17">
        <v>91</v>
      </c>
      <c r="F9" s="29">
        <v>10023</v>
      </c>
      <c r="G9" s="28">
        <f t="shared" ref="G9:G10" si="3">H9+I9+J9+K9</f>
        <v>1066</v>
      </c>
      <c r="H9" s="17"/>
      <c r="I9" s="17">
        <v>7</v>
      </c>
      <c r="J9" s="17">
        <v>329</v>
      </c>
      <c r="K9" s="29">
        <v>730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11294</v>
      </c>
      <c r="R9" s="115"/>
      <c r="S9" s="114"/>
      <c r="T9" s="37"/>
      <c r="U9" s="5">
        <f>Q9-Апрель!Q9</f>
        <v>11</v>
      </c>
    </row>
    <row r="10" spans="1:21" s="6" customFormat="1" x14ac:dyDescent="0.25">
      <c r="A10" s="81" t="s">
        <v>6</v>
      </c>
      <c r="B10" s="28">
        <f>C10+D10+E10+F10</f>
        <v>6532</v>
      </c>
      <c r="C10" s="17"/>
      <c r="D10" s="17"/>
      <c r="E10" s="17">
        <v>8</v>
      </c>
      <c r="F10" s="29">
        <v>6524</v>
      </c>
      <c r="G10" s="28">
        <f t="shared" si="3"/>
        <v>1047</v>
      </c>
      <c r="H10" s="17"/>
      <c r="I10" s="17"/>
      <c r="J10" s="17">
        <v>112</v>
      </c>
      <c r="K10" s="29">
        <v>935</v>
      </c>
      <c r="L10" s="28">
        <f t="shared" si="4"/>
        <v>575</v>
      </c>
      <c r="M10" s="17"/>
      <c r="N10" s="17"/>
      <c r="O10" s="17"/>
      <c r="P10" s="29">
        <v>575</v>
      </c>
      <c r="Q10" s="43">
        <f t="shared" si="1"/>
        <v>8154</v>
      </c>
      <c r="R10" s="115"/>
      <c r="S10" s="114"/>
      <c r="T10" s="37"/>
      <c r="U10" s="5">
        <f>Q10-Апрель!Q10</f>
        <v>2</v>
      </c>
    </row>
    <row r="11" spans="1:21" s="5" customFormat="1" x14ac:dyDescent="0.25">
      <c r="A11" s="83" t="s">
        <v>7</v>
      </c>
      <c r="B11" s="26">
        <f t="shared" ref="B11:O11" si="5">B12+B13</f>
        <v>26276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26269</v>
      </c>
      <c r="G11" s="26">
        <f t="shared" si="5"/>
        <v>2462</v>
      </c>
      <c r="H11" s="1">
        <f t="shared" si="5"/>
        <v>0</v>
      </c>
      <c r="I11" s="1">
        <f t="shared" si="5"/>
        <v>0</v>
      </c>
      <c r="J11" s="1">
        <f t="shared" si="5"/>
        <v>223</v>
      </c>
      <c r="K11" s="27">
        <f t="shared" si="5"/>
        <v>2239</v>
      </c>
      <c r="L11" s="26">
        <f t="shared" si="5"/>
        <v>547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547</v>
      </c>
      <c r="Q11" s="42">
        <f t="shared" si="1"/>
        <v>29285</v>
      </c>
      <c r="R11" s="115"/>
      <c r="S11" s="114"/>
      <c r="T11" s="37"/>
      <c r="U11" s="5">
        <f>Q11-Апрель!Q11</f>
        <v>-34</v>
      </c>
    </row>
    <row r="12" spans="1:21" s="6" customFormat="1" x14ac:dyDescent="0.25">
      <c r="A12" s="84" t="s">
        <v>8</v>
      </c>
      <c r="B12" s="28">
        <f>C12+D12+E12+F12</f>
        <v>14095</v>
      </c>
      <c r="C12" s="17"/>
      <c r="D12" s="17"/>
      <c r="E12" s="17">
        <v>6</v>
      </c>
      <c r="F12" s="29">
        <v>14089</v>
      </c>
      <c r="G12" s="28">
        <f t="shared" ref="G12:G14" si="6">H12+I12+J12+K12</f>
        <v>1343</v>
      </c>
      <c r="H12" s="17"/>
      <c r="I12" s="17"/>
      <c r="J12" s="17">
        <v>101</v>
      </c>
      <c r="K12" s="29">
        <v>1242</v>
      </c>
      <c r="L12" s="28">
        <f t="shared" ref="L12:L14" si="7">M12+N12+O12+P12</f>
        <v>270</v>
      </c>
      <c r="M12" s="17"/>
      <c r="N12" s="17"/>
      <c r="O12" s="17"/>
      <c r="P12" s="29">
        <v>270</v>
      </c>
      <c r="Q12" s="43">
        <f t="shared" si="1"/>
        <v>15708</v>
      </c>
      <c r="R12" s="115"/>
      <c r="S12" s="114"/>
      <c r="T12" s="37"/>
      <c r="U12" s="5">
        <f>Q12-Апрель!Q12</f>
        <v>11</v>
      </c>
    </row>
    <row r="13" spans="1:21" s="6" customFormat="1" x14ac:dyDescent="0.25">
      <c r="A13" s="84" t="s">
        <v>9</v>
      </c>
      <c r="B13" s="28">
        <f>C13+D13+E13+F13</f>
        <v>12181</v>
      </c>
      <c r="C13" s="17"/>
      <c r="D13" s="17"/>
      <c r="E13" s="17">
        <v>1</v>
      </c>
      <c r="F13" s="29">
        <v>12180</v>
      </c>
      <c r="G13" s="28">
        <f t="shared" si="6"/>
        <v>1119</v>
      </c>
      <c r="H13" s="17"/>
      <c r="I13" s="17"/>
      <c r="J13" s="17">
        <v>122</v>
      </c>
      <c r="K13" s="29">
        <v>997</v>
      </c>
      <c r="L13" s="28">
        <f t="shared" si="7"/>
        <v>277</v>
      </c>
      <c r="M13" s="17"/>
      <c r="N13" s="17"/>
      <c r="O13" s="17"/>
      <c r="P13" s="29">
        <v>277</v>
      </c>
      <c r="Q13" s="43">
        <f t="shared" si="1"/>
        <v>13577</v>
      </c>
      <c r="R13" s="115"/>
      <c r="S13" s="114"/>
      <c r="T13" s="37"/>
      <c r="U13" s="5">
        <f>Q13-Апрель!Q13</f>
        <v>-45</v>
      </c>
    </row>
    <row r="14" spans="1:21" s="16" customFormat="1" x14ac:dyDescent="0.25">
      <c r="A14" s="83" t="s">
        <v>10</v>
      </c>
      <c r="B14" s="31">
        <f>C14+D14+E14+F14</f>
        <v>11098</v>
      </c>
      <c r="C14" s="3"/>
      <c r="D14" s="3"/>
      <c r="E14" s="3">
        <v>5</v>
      </c>
      <c r="F14" s="32">
        <v>11093</v>
      </c>
      <c r="G14" s="31">
        <f t="shared" si="6"/>
        <v>1948</v>
      </c>
      <c r="H14" s="3"/>
      <c r="I14" s="3">
        <v>7</v>
      </c>
      <c r="J14" s="3">
        <v>230</v>
      </c>
      <c r="K14" s="32">
        <v>1711</v>
      </c>
      <c r="L14" s="31">
        <f t="shared" si="7"/>
        <v>581</v>
      </c>
      <c r="M14" s="3"/>
      <c r="N14" s="3"/>
      <c r="O14" s="3"/>
      <c r="P14" s="32">
        <v>581</v>
      </c>
      <c r="Q14" s="44">
        <f t="shared" si="1"/>
        <v>13627</v>
      </c>
      <c r="R14" s="31"/>
      <c r="S14" s="114"/>
      <c r="T14" s="40"/>
      <c r="U14" s="5">
        <f>Q14-Апрель!Q14</f>
        <v>-12</v>
      </c>
    </row>
    <row r="15" spans="1:21" s="5" customFormat="1" x14ac:dyDescent="0.25">
      <c r="A15" s="82" t="s">
        <v>11</v>
      </c>
      <c r="B15" s="26">
        <f t="shared" ref="B15:P15" si="8">B16+B17</f>
        <v>15820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7">
        <f t="shared" si="8"/>
        <v>15815</v>
      </c>
      <c r="G15" s="26">
        <f t="shared" si="8"/>
        <v>2017</v>
      </c>
      <c r="H15" s="1">
        <f t="shared" si="8"/>
        <v>0</v>
      </c>
      <c r="I15" s="1">
        <f t="shared" si="8"/>
        <v>0</v>
      </c>
      <c r="J15" s="1">
        <f t="shared" si="8"/>
        <v>235</v>
      </c>
      <c r="K15" s="27">
        <f t="shared" si="8"/>
        <v>1782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657</v>
      </c>
      <c r="Q15" s="42">
        <f t="shared" si="1"/>
        <v>18498</v>
      </c>
      <c r="R15" s="115"/>
      <c r="S15" s="114"/>
      <c r="T15" s="37"/>
      <c r="U15" s="5">
        <f>Q15-Апрель!Q15</f>
        <v>3</v>
      </c>
    </row>
    <row r="16" spans="1:21" s="6" customFormat="1" x14ac:dyDescent="0.25">
      <c r="A16" s="81" t="s">
        <v>12</v>
      </c>
      <c r="B16" s="28">
        <f>C16+D16+E16+F16</f>
        <v>2912</v>
      </c>
      <c r="C16" s="17"/>
      <c r="D16" s="17"/>
      <c r="E16" s="17">
        <v>5</v>
      </c>
      <c r="F16" s="29">
        <v>2907</v>
      </c>
      <c r="G16" s="28">
        <f t="shared" ref="G16:G20" si="9">H16+I16+J16+K16</f>
        <v>773</v>
      </c>
      <c r="H16" s="17"/>
      <c r="I16" s="17"/>
      <c r="J16" s="17">
        <v>130</v>
      </c>
      <c r="K16" s="29">
        <v>643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4036</v>
      </c>
      <c r="R16" s="115"/>
      <c r="S16" s="114"/>
      <c r="T16" s="37"/>
      <c r="U16" s="5">
        <f>Q16-Апрель!Q16</f>
        <v>-2</v>
      </c>
    </row>
    <row r="17" spans="1:21" s="6" customFormat="1" x14ac:dyDescent="0.25">
      <c r="A17" s="84" t="s">
        <v>13</v>
      </c>
      <c r="B17" s="28">
        <f>C17+D17+E17+F17</f>
        <v>12908</v>
      </c>
      <c r="C17" s="17"/>
      <c r="D17" s="17"/>
      <c r="E17" s="17"/>
      <c r="F17" s="29">
        <v>12908</v>
      </c>
      <c r="G17" s="28">
        <f t="shared" si="9"/>
        <v>1244</v>
      </c>
      <c r="H17" s="17"/>
      <c r="I17" s="17"/>
      <c r="J17" s="17">
        <v>105</v>
      </c>
      <c r="K17" s="29">
        <v>1139</v>
      </c>
      <c r="L17" s="28">
        <f t="shared" si="10"/>
        <v>310</v>
      </c>
      <c r="M17" s="17"/>
      <c r="N17" s="17"/>
      <c r="O17" s="17"/>
      <c r="P17" s="29">
        <v>310</v>
      </c>
      <c r="Q17" s="43">
        <f>G17+B17+L17</f>
        <v>14462</v>
      </c>
      <c r="R17" s="115"/>
      <c r="S17" s="114"/>
      <c r="T17" s="37"/>
      <c r="U17" s="5">
        <f>Q17-Апрель!Q17</f>
        <v>5</v>
      </c>
    </row>
    <row r="18" spans="1:21" s="7" customFormat="1" x14ac:dyDescent="0.25">
      <c r="A18" s="83" t="s">
        <v>14</v>
      </c>
      <c r="B18" s="31">
        <f t="shared" ref="B18:B22" si="11">C18+D18+E18+F18</f>
        <v>17855</v>
      </c>
      <c r="C18" s="1"/>
      <c r="D18" s="1"/>
      <c r="E18" s="1">
        <v>2</v>
      </c>
      <c r="F18" s="27">
        <v>17853</v>
      </c>
      <c r="G18" s="31">
        <f t="shared" si="9"/>
        <v>2060</v>
      </c>
      <c r="H18" s="1">
        <v>1</v>
      </c>
      <c r="I18" s="1">
        <v>2</v>
      </c>
      <c r="J18" s="1">
        <v>144</v>
      </c>
      <c r="K18" s="27">
        <v>1913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20060</v>
      </c>
      <c r="R18" s="115"/>
      <c r="S18" s="114"/>
      <c r="T18" s="41"/>
      <c r="U18" s="5">
        <f>Q18-Апрель!Q18</f>
        <v>12</v>
      </c>
    </row>
    <row r="19" spans="1:21" s="16" customFormat="1" x14ac:dyDescent="0.25">
      <c r="A19" s="83" t="s">
        <v>15</v>
      </c>
      <c r="B19" s="31">
        <f t="shared" si="11"/>
        <v>14473</v>
      </c>
      <c r="C19" s="3"/>
      <c r="D19" s="3"/>
      <c r="E19" s="3">
        <v>5</v>
      </c>
      <c r="F19" s="32">
        <v>14468</v>
      </c>
      <c r="G19" s="31">
        <f t="shared" si="9"/>
        <v>1438</v>
      </c>
      <c r="H19" s="3"/>
      <c r="I19" s="3">
        <v>1</v>
      </c>
      <c r="J19" s="3">
        <v>24</v>
      </c>
      <c r="K19" s="32">
        <v>1413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16653</v>
      </c>
      <c r="R19" s="31"/>
      <c r="S19" s="114"/>
      <c r="T19" s="40"/>
      <c r="U19" s="5">
        <f>Q19-Апрель!Q19</f>
        <v>2</v>
      </c>
    </row>
    <row r="20" spans="1:21" s="7" customFormat="1" x14ac:dyDescent="0.25">
      <c r="A20" s="82" t="s">
        <v>16</v>
      </c>
      <c r="B20" s="31">
        <f t="shared" si="11"/>
        <v>13035</v>
      </c>
      <c r="C20" s="3"/>
      <c r="D20" s="3"/>
      <c r="E20" s="3">
        <v>2</v>
      </c>
      <c r="F20" s="32">
        <v>13033</v>
      </c>
      <c r="G20" s="31">
        <f t="shared" si="9"/>
        <v>1163</v>
      </c>
      <c r="H20" s="1"/>
      <c r="I20" s="1"/>
      <c r="J20" s="1">
        <v>123</v>
      </c>
      <c r="K20" s="27">
        <v>1040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14465</v>
      </c>
      <c r="R20" s="26"/>
      <c r="S20" s="114"/>
      <c r="T20" s="41"/>
      <c r="U20" s="5">
        <f>Q20-Апрель!Q20</f>
        <v>11</v>
      </c>
    </row>
    <row r="21" spans="1:21" s="7" customFormat="1" x14ac:dyDescent="0.25">
      <c r="A21" s="82" t="s">
        <v>17</v>
      </c>
      <c r="B21" s="31">
        <f t="shared" si="11"/>
        <v>4727</v>
      </c>
      <c r="C21" s="1"/>
      <c r="D21" s="1"/>
      <c r="E21" s="1"/>
      <c r="F21" s="27">
        <v>4727</v>
      </c>
      <c r="G21" s="31">
        <f>H21+I21+J21+K21</f>
        <v>601</v>
      </c>
      <c r="H21" s="1"/>
      <c r="I21" s="1"/>
      <c r="J21" s="1">
        <v>19</v>
      </c>
      <c r="K21" s="27">
        <v>582</v>
      </c>
      <c r="L21" s="31">
        <f>M21+N21+O21+P21</f>
        <v>260</v>
      </c>
      <c r="M21" s="1"/>
      <c r="N21" s="1"/>
      <c r="O21" s="1"/>
      <c r="P21" s="27">
        <v>260</v>
      </c>
      <c r="Q21" s="44">
        <f t="shared" si="1"/>
        <v>5588</v>
      </c>
      <c r="R21" s="26"/>
      <c r="S21" s="114"/>
      <c r="T21" s="41"/>
      <c r="U21" s="5">
        <f>Q21-Апрель!Q21</f>
        <v>7</v>
      </c>
    </row>
    <row r="22" spans="1:21" s="7" customFormat="1" x14ac:dyDescent="0.25">
      <c r="A22" s="82" t="s">
        <v>18</v>
      </c>
      <c r="B22" s="31">
        <f t="shared" si="11"/>
        <v>1419</v>
      </c>
      <c r="C22" s="1"/>
      <c r="D22" s="1"/>
      <c r="E22" s="1"/>
      <c r="F22" s="27">
        <v>1419</v>
      </c>
      <c r="G22" s="31">
        <f t="shared" ref="G22" si="12">H22+I22+J22+K22</f>
        <v>249</v>
      </c>
      <c r="H22" s="1"/>
      <c r="I22" s="1"/>
      <c r="J22" s="1">
        <v>7</v>
      </c>
      <c r="K22" s="27">
        <v>242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1757</v>
      </c>
      <c r="R22" s="26"/>
      <c r="S22" s="114"/>
      <c r="T22" s="41"/>
      <c r="U22" s="5">
        <f>Q22-Апрель!Q22</f>
        <v>-2</v>
      </c>
    </row>
    <row r="23" spans="1:21" ht="16.5" thickBot="1" x14ac:dyDescent="0.3">
      <c r="A23" s="85" t="s">
        <v>24</v>
      </c>
      <c r="B23" s="33">
        <f>B5+B8+B11+B14+B15+B18+B19+B20+B21+B22</f>
        <v>140787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160</v>
      </c>
      <c r="F23" s="35">
        <f t="shared" si="14"/>
        <v>140627</v>
      </c>
      <c r="G23" s="33">
        <f t="shared" si="14"/>
        <v>19482</v>
      </c>
      <c r="H23" s="34">
        <f t="shared" si="14"/>
        <v>1</v>
      </c>
      <c r="I23" s="34">
        <f t="shared" si="14"/>
        <v>30</v>
      </c>
      <c r="J23" s="34">
        <f t="shared" si="14"/>
        <v>1754</v>
      </c>
      <c r="K23" s="35">
        <f t="shared" si="14"/>
        <v>17697</v>
      </c>
      <c r="L23" s="33">
        <f t="shared" si="14"/>
        <v>7257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7253</v>
      </c>
      <c r="Q23" s="45">
        <f>G23+B23+L23</f>
        <v>167526</v>
      </c>
      <c r="R23" s="61"/>
      <c r="S23" s="62"/>
      <c r="T23" s="63"/>
      <c r="U23" s="5">
        <f>Q23-Апрель!Q23</f>
        <v>22</v>
      </c>
    </row>
    <row r="24" spans="1:21" x14ac:dyDescent="0.25">
      <c r="B24"/>
      <c r="Q24" s="52">
        <f>Q23-K23-J23-I23-H23-F23-E23-D23-C23-M23-N23-O23-P23</f>
        <v>0</v>
      </c>
      <c r="R24" s="21">
        <f>SUM(R5:T23)</f>
        <v>0</v>
      </c>
    </row>
    <row r="25" spans="1:21" x14ac:dyDescent="0.25">
      <c r="R25" s="21">
        <f>Q23+R24</f>
        <v>167526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95" priority="12" operator="equal">
      <formula>0</formula>
    </cfRule>
  </conditionalFormatting>
  <conditionalFormatting sqref="Q5:Q12 Q19:Q21 Q23 Q14:Q17">
    <cfRule type="cellIs" dxfId="94" priority="11" operator="equal">
      <formula>0</formula>
    </cfRule>
  </conditionalFormatting>
  <conditionalFormatting sqref="L5:L12 L19:L21 L23 L14:L17">
    <cfRule type="cellIs" dxfId="93" priority="10" operator="equal">
      <formula>0</formula>
    </cfRule>
  </conditionalFormatting>
  <conditionalFormatting sqref="B18 G18">
    <cfRule type="cellIs" dxfId="92" priority="9" operator="equal">
      <formula>0</formula>
    </cfRule>
  </conditionalFormatting>
  <conditionalFormatting sqref="Q18">
    <cfRule type="cellIs" dxfId="91" priority="8" operator="equal">
      <formula>0</formula>
    </cfRule>
  </conditionalFormatting>
  <conditionalFormatting sqref="L18">
    <cfRule type="cellIs" dxfId="90" priority="7" operator="equal">
      <formula>0</formula>
    </cfRule>
  </conditionalFormatting>
  <conditionalFormatting sqref="B22 G22">
    <cfRule type="cellIs" dxfId="89" priority="6" operator="equal">
      <formula>0</formula>
    </cfRule>
  </conditionalFormatting>
  <conditionalFormatting sqref="Q22">
    <cfRule type="cellIs" dxfId="88" priority="5" operator="equal">
      <formula>0</formula>
    </cfRule>
  </conditionalFormatting>
  <conditionalFormatting sqref="L22">
    <cfRule type="cellIs" dxfId="87" priority="4" operator="equal">
      <formula>0</formula>
    </cfRule>
  </conditionalFormatting>
  <conditionalFormatting sqref="B13 G13">
    <cfRule type="cellIs" dxfId="86" priority="3" operator="equal">
      <formula>0</formula>
    </cfRule>
  </conditionalFormatting>
  <conditionalFormatting sqref="Q13">
    <cfRule type="cellIs" dxfId="85" priority="2" operator="equal">
      <formula>0</formula>
    </cfRule>
  </conditionalFormatting>
  <conditionalFormatting sqref="L13">
    <cfRule type="cellIs" dxfId="84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A16" sqref="A16:XFD1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4" style="21" bestFit="1" customWidth="1"/>
    <col min="19" max="19" width="4.5703125" bestFit="1" customWidth="1"/>
    <col min="20" max="20" width="7.140625" bestFit="1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19457</v>
      </c>
      <c r="C5" s="48">
        <f t="shared" ref="C5:P5" si="0">C6+C7</f>
        <v>0</v>
      </c>
      <c r="D5" s="48">
        <f t="shared" si="0"/>
        <v>0</v>
      </c>
      <c r="E5" s="48">
        <f t="shared" si="0"/>
        <v>35</v>
      </c>
      <c r="F5" s="49">
        <f t="shared" si="0"/>
        <v>19422</v>
      </c>
      <c r="G5" s="47">
        <f t="shared" si="0"/>
        <v>5444</v>
      </c>
      <c r="H5" s="48">
        <f t="shared" si="0"/>
        <v>0</v>
      </c>
      <c r="I5" s="48">
        <f t="shared" si="0"/>
        <v>13</v>
      </c>
      <c r="J5" s="48">
        <f t="shared" si="0"/>
        <v>310</v>
      </c>
      <c r="K5" s="49">
        <f t="shared" si="0"/>
        <v>5121</v>
      </c>
      <c r="L5" s="47">
        <f t="shared" si="0"/>
        <v>3276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3276</v>
      </c>
      <c r="Q5" s="86">
        <f>G5+B5+L5</f>
        <v>28177</v>
      </c>
      <c r="R5" s="87"/>
      <c r="S5" s="116"/>
      <c r="T5" s="117"/>
      <c r="U5" s="5">
        <f>Q5-май!Q5</f>
        <v>32</v>
      </c>
    </row>
    <row r="6" spans="1:21" s="6" customFormat="1" x14ac:dyDescent="0.25">
      <c r="A6" s="81" t="s">
        <v>2</v>
      </c>
      <c r="B6" s="28">
        <f>C6+D6+E6+F6</f>
        <v>8432</v>
      </c>
      <c r="C6" s="17"/>
      <c r="D6" s="17"/>
      <c r="E6" s="17">
        <v>13</v>
      </c>
      <c r="F6" s="29">
        <v>8419</v>
      </c>
      <c r="G6" s="28">
        <f>H6+I6+J6+K6</f>
        <v>3881</v>
      </c>
      <c r="H6" s="17"/>
      <c r="I6" s="17">
        <v>13</v>
      </c>
      <c r="J6" s="17">
        <v>230</v>
      </c>
      <c r="K6" s="29">
        <v>3638</v>
      </c>
      <c r="L6" s="28">
        <f>M6+N6+O6+P6</f>
        <v>2400</v>
      </c>
      <c r="M6" s="17"/>
      <c r="N6" s="17"/>
      <c r="O6" s="17"/>
      <c r="P6" s="29">
        <v>2400</v>
      </c>
      <c r="Q6" s="43">
        <f>G6+B6+L6</f>
        <v>14713</v>
      </c>
      <c r="R6" s="120"/>
      <c r="S6" s="119"/>
      <c r="T6" s="37"/>
      <c r="U6" s="5">
        <f>Q6-май!Q6</f>
        <v>26</v>
      </c>
    </row>
    <row r="7" spans="1:21" s="15" customFormat="1" x14ac:dyDescent="0.25">
      <c r="A7" s="81" t="s">
        <v>3</v>
      </c>
      <c r="B7" s="28">
        <f>C7+D7+E7+F7</f>
        <v>11025</v>
      </c>
      <c r="C7" s="4"/>
      <c r="D7" s="4"/>
      <c r="E7" s="4">
        <v>22</v>
      </c>
      <c r="F7" s="30">
        <v>11003</v>
      </c>
      <c r="G7" s="28">
        <f>H7+I7+J7+K7</f>
        <v>1563</v>
      </c>
      <c r="H7" s="4"/>
      <c r="I7" s="4"/>
      <c r="J7" s="4">
        <v>80</v>
      </c>
      <c r="K7" s="30">
        <v>1483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13464</v>
      </c>
      <c r="R7" s="24"/>
      <c r="S7" s="119"/>
      <c r="T7" s="118"/>
      <c r="U7" s="5">
        <f>Q7-май!Q7</f>
        <v>6</v>
      </c>
    </row>
    <row r="8" spans="1:21" s="5" customFormat="1" x14ac:dyDescent="0.25">
      <c r="A8" s="82" t="s">
        <v>4</v>
      </c>
      <c r="B8" s="26">
        <f>B9+B10</f>
        <v>16679</v>
      </c>
      <c r="C8" s="1">
        <f t="shared" ref="C8:P8" si="2">C9+C10</f>
        <v>0</v>
      </c>
      <c r="D8" s="1">
        <f t="shared" si="2"/>
        <v>0</v>
      </c>
      <c r="E8" s="1">
        <f t="shared" si="2"/>
        <v>99</v>
      </c>
      <c r="F8" s="27">
        <f t="shared" si="2"/>
        <v>16580</v>
      </c>
      <c r="G8" s="26">
        <f t="shared" si="2"/>
        <v>2116</v>
      </c>
      <c r="H8" s="1">
        <f t="shared" si="2"/>
        <v>0</v>
      </c>
      <c r="I8" s="1">
        <f t="shared" si="2"/>
        <v>7</v>
      </c>
      <c r="J8" s="1">
        <f t="shared" si="2"/>
        <v>439</v>
      </c>
      <c r="K8" s="27">
        <f t="shared" si="2"/>
        <v>1670</v>
      </c>
      <c r="L8" s="26">
        <f t="shared" si="2"/>
        <v>689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689</v>
      </c>
      <c r="Q8" s="42">
        <f t="shared" si="1"/>
        <v>19484</v>
      </c>
      <c r="R8" s="120"/>
      <c r="S8" s="119"/>
      <c r="T8" s="37"/>
      <c r="U8" s="5">
        <f>Q8-май!Q8</f>
        <v>36</v>
      </c>
    </row>
    <row r="9" spans="1:21" s="6" customFormat="1" x14ac:dyDescent="0.25">
      <c r="A9" s="81" t="s">
        <v>5</v>
      </c>
      <c r="B9" s="28">
        <f>C9+D9+E9+F9</f>
        <v>10145</v>
      </c>
      <c r="C9" s="17"/>
      <c r="D9" s="17"/>
      <c r="E9" s="17">
        <v>91</v>
      </c>
      <c r="F9" s="29">
        <v>10054</v>
      </c>
      <c r="G9" s="28">
        <f t="shared" ref="G9:G10" si="3">H9+I9+J9+K9</f>
        <v>1068</v>
      </c>
      <c r="H9" s="17"/>
      <c r="I9" s="17">
        <v>7</v>
      </c>
      <c r="J9" s="17">
        <v>329</v>
      </c>
      <c r="K9" s="29">
        <v>732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11327</v>
      </c>
      <c r="R9" s="120"/>
      <c r="S9" s="119"/>
      <c r="T9" s="37"/>
      <c r="U9" s="5">
        <f>Q9-май!Q9</f>
        <v>33</v>
      </c>
    </row>
    <row r="10" spans="1:21" s="6" customFormat="1" ht="16.5" customHeight="1" x14ac:dyDescent="0.25">
      <c r="A10" s="81" t="s">
        <v>6</v>
      </c>
      <c r="B10" s="28">
        <f>C10+D10+E10+F10</f>
        <v>6534</v>
      </c>
      <c r="C10" s="17"/>
      <c r="D10" s="17"/>
      <c r="E10" s="17">
        <v>8</v>
      </c>
      <c r="F10" s="29">
        <v>6526</v>
      </c>
      <c r="G10" s="28">
        <f t="shared" si="3"/>
        <v>1048</v>
      </c>
      <c r="H10" s="17"/>
      <c r="I10" s="17"/>
      <c r="J10" s="17">
        <v>110</v>
      </c>
      <c r="K10" s="29">
        <v>938</v>
      </c>
      <c r="L10" s="28">
        <f t="shared" si="4"/>
        <v>575</v>
      </c>
      <c r="M10" s="17"/>
      <c r="N10" s="17"/>
      <c r="O10" s="17"/>
      <c r="P10" s="29">
        <v>575</v>
      </c>
      <c r="Q10" s="43">
        <f t="shared" si="1"/>
        <v>8157</v>
      </c>
      <c r="R10" s="120"/>
      <c r="S10" s="119"/>
      <c r="T10" s="37"/>
      <c r="U10" s="5">
        <f>Q10-май!Q10</f>
        <v>3</v>
      </c>
    </row>
    <row r="11" spans="1:21" s="5" customFormat="1" x14ac:dyDescent="0.25">
      <c r="A11" s="83" t="s">
        <v>7</v>
      </c>
      <c r="B11" s="26">
        <f t="shared" ref="B11:O11" si="5">B12+B13</f>
        <v>26220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26213</v>
      </c>
      <c r="G11" s="26">
        <f t="shared" si="5"/>
        <v>2464</v>
      </c>
      <c r="H11" s="1">
        <f t="shared" si="5"/>
        <v>0</v>
      </c>
      <c r="I11" s="1">
        <f t="shared" si="5"/>
        <v>0</v>
      </c>
      <c r="J11" s="1">
        <f t="shared" si="5"/>
        <v>221</v>
      </c>
      <c r="K11" s="27">
        <f t="shared" si="5"/>
        <v>2243</v>
      </c>
      <c r="L11" s="26">
        <f t="shared" si="5"/>
        <v>545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545</v>
      </c>
      <c r="Q11" s="42">
        <f t="shared" si="1"/>
        <v>29229</v>
      </c>
      <c r="R11" s="120"/>
      <c r="S11" s="119"/>
      <c r="T11" s="37"/>
      <c r="U11" s="5">
        <f>Q11-май!Q11</f>
        <v>-56</v>
      </c>
    </row>
    <row r="12" spans="1:21" s="6" customFormat="1" x14ac:dyDescent="0.25">
      <c r="A12" s="84" t="s">
        <v>8</v>
      </c>
      <c r="B12" s="28">
        <f>C12+D12+E12+F12</f>
        <v>14097</v>
      </c>
      <c r="C12" s="17"/>
      <c r="D12" s="17"/>
      <c r="E12" s="17">
        <v>6</v>
      </c>
      <c r="F12" s="29">
        <v>14091</v>
      </c>
      <c r="G12" s="28">
        <f t="shared" ref="G12:G14" si="6">H12+I12+J12+K12</f>
        <v>1343</v>
      </c>
      <c r="H12" s="17"/>
      <c r="I12" s="17"/>
      <c r="J12" s="17">
        <v>99</v>
      </c>
      <c r="K12" s="29">
        <v>1244</v>
      </c>
      <c r="L12" s="28">
        <f t="shared" ref="L12:L14" si="7">M12+N12+O12+P12</f>
        <v>270</v>
      </c>
      <c r="M12" s="17"/>
      <c r="N12" s="17"/>
      <c r="O12" s="17"/>
      <c r="P12" s="29">
        <v>270</v>
      </c>
      <c r="Q12" s="43">
        <f t="shared" si="1"/>
        <v>15710</v>
      </c>
      <c r="R12" s="120"/>
      <c r="S12" s="119"/>
      <c r="T12" s="37"/>
      <c r="U12" s="5">
        <f>Q12-май!Q12</f>
        <v>2</v>
      </c>
    </row>
    <row r="13" spans="1:21" s="6" customFormat="1" x14ac:dyDescent="0.25">
      <c r="A13" s="84" t="s">
        <v>9</v>
      </c>
      <c r="B13" s="28">
        <f>C13+D13+E13+F13</f>
        <v>12123</v>
      </c>
      <c r="C13" s="17"/>
      <c r="D13" s="17"/>
      <c r="E13" s="17">
        <v>1</v>
      </c>
      <c r="F13" s="29">
        <v>12122</v>
      </c>
      <c r="G13" s="28">
        <f t="shared" si="6"/>
        <v>1121</v>
      </c>
      <c r="H13" s="17"/>
      <c r="I13" s="17"/>
      <c r="J13" s="17">
        <v>122</v>
      </c>
      <c r="K13" s="29">
        <v>999</v>
      </c>
      <c r="L13" s="28">
        <f t="shared" si="7"/>
        <v>275</v>
      </c>
      <c r="M13" s="17"/>
      <c r="N13" s="17"/>
      <c r="O13" s="17"/>
      <c r="P13" s="29">
        <v>275</v>
      </c>
      <c r="Q13" s="43">
        <f t="shared" si="1"/>
        <v>13519</v>
      </c>
      <c r="R13" s="120"/>
      <c r="S13" s="119"/>
      <c r="T13" s="37"/>
      <c r="U13" s="5">
        <f>Q13-май!Q13</f>
        <v>-58</v>
      </c>
    </row>
    <row r="14" spans="1:21" s="16" customFormat="1" x14ac:dyDescent="0.25">
      <c r="A14" s="83" t="s">
        <v>10</v>
      </c>
      <c r="B14" s="31">
        <f>C14+D14+E14+F14</f>
        <v>11100</v>
      </c>
      <c r="C14" s="3"/>
      <c r="D14" s="3"/>
      <c r="E14" s="3">
        <v>6</v>
      </c>
      <c r="F14" s="32">
        <v>11094</v>
      </c>
      <c r="G14" s="31">
        <f t="shared" si="6"/>
        <v>1914</v>
      </c>
      <c r="H14" s="3"/>
      <c r="I14" s="3">
        <v>7</v>
      </c>
      <c r="J14" s="3">
        <v>233</v>
      </c>
      <c r="K14" s="32">
        <v>1674</v>
      </c>
      <c r="L14" s="31">
        <f t="shared" si="7"/>
        <v>580</v>
      </c>
      <c r="M14" s="3"/>
      <c r="N14" s="3"/>
      <c r="O14" s="3"/>
      <c r="P14" s="32">
        <v>580</v>
      </c>
      <c r="Q14" s="44">
        <f t="shared" si="1"/>
        <v>13594</v>
      </c>
      <c r="R14" s="31"/>
      <c r="S14" s="119"/>
      <c r="T14" s="40"/>
      <c r="U14" s="5">
        <f>Q14-май!Q14</f>
        <v>-33</v>
      </c>
    </row>
    <row r="15" spans="1:21" s="5" customFormat="1" x14ac:dyDescent="0.25">
      <c r="A15" s="82" t="s">
        <v>11</v>
      </c>
      <c r="B15" s="26">
        <f t="shared" ref="B15:P15" si="8">B16+B17</f>
        <v>15814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7">
        <f t="shared" si="8"/>
        <v>15809</v>
      </c>
      <c r="G15" s="26">
        <f t="shared" si="8"/>
        <v>2018</v>
      </c>
      <c r="H15" s="1">
        <f t="shared" si="8"/>
        <v>0</v>
      </c>
      <c r="I15" s="1">
        <f t="shared" si="8"/>
        <v>0</v>
      </c>
      <c r="J15" s="1">
        <f t="shared" si="8"/>
        <v>235</v>
      </c>
      <c r="K15" s="27">
        <f t="shared" si="8"/>
        <v>1783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657</v>
      </c>
      <c r="Q15" s="42">
        <f t="shared" si="1"/>
        <v>18493</v>
      </c>
      <c r="R15" s="120"/>
      <c r="S15" s="119"/>
      <c r="T15" s="37"/>
      <c r="U15" s="5">
        <f>Q15-май!Q15</f>
        <v>-5</v>
      </c>
    </row>
    <row r="16" spans="1:21" s="6" customFormat="1" x14ac:dyDescent="0.25">
      <c r="A16" s="81" t="s">
        <v>12</v>
      </c>
      <c r="B16" s="28">
        <f>C16+D16+E16+F16</f>
        <v>2910</v>
      </c>
      <c r="C16" s="17"/>
      <c r="D16" s="17"/>
      <c r="E16" s="17">
        <v>5</v>
      </c>
      <c r="F16" s="29">
        <v>2905</v>
      </c>
      <c r="G16" s="28">
        <f t="shared" ref="G16:G20" si="9">H16+I16+J16+K16</f>
        <v>775</v>
      </c>
      <c r="H16" s="17"/>
      <c r="I16" s="17"/>
      <c r="J16" s="17">
        <v>130</v>
      </c>
      <c r="K16" s="29">
        <v>645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4036</v>
      </c>
      <c r="R16" s="120"/>
      <c r="S16" s="119"/>
      <c r="T16" s="37"/>
      <c r="U16" s="5">
        <f>Q16-май!Q16</f>
        <v>0</v>
      </c>
    </row>
    <row r="17" spans="1:21" s="6" customFormat="1" x14ac:dyDescent="0.25">
      <c r="A17" s="84" t="s">
        <v>13</v>
      </c>
      <c r="B17" s="28">
        <f>C17+D17+E17+F17</f>
        <v>12904</v>
      </c>
      <c r="C17" s="17"/>
      <c r="D17" s="17"/>
      <c r="E17" s="17"/>
      <c r="F17" s="29">
        <v>12904</v>
      </c>
      <c r="G17" s="28">
        <f t="shared" si="9"/>
        <v>1243</v>
      </c>
      <c r="H17" s="17"/>
      <c r="I17" s="17"/>
      <c r="J17" s="17">
        <v>105</v>
      </c>
      <c r="K17" s="29">
        <v>1138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14457</v>
      </c>
      <c r="R17" s="120"/>
      <c r="S17" s="119"/>
      <c r="T17" s="37"/>
      <c r="U17" s="5">
        <f>Q17-май!Q17</f>
        <v>-5</v>
      </c>
    </row>
    <row r="18" spans="1:21" s="7" customFormat="1" x14ac:dyDescent="0.25">
      <c r="A18" s="83" t="s">
        <v>14</v>
      </c>
      <c r="B18" s="31">
        <f t="shared" ref="B18:B22" si="11">C18+D18+E18+F18</f>
        <v>17854</v>
      </c>
      <c r="C18" s="1"/>
      <c r="D18" s="1"/>
      <c r="E18" s="1">
        <v>2</v>
      </c>
      <c r="F18" s="27">
        <v>17852</v>
      </c>
      <c r="G18" s="31">
        <f t="shared" si="9"/>
        <v>2062</v>
      </c>
      <c r="H18" s="1">
        <v>1</v>
      </c>
      <c r="I18" s="1">
        <v>2</v>
      </c>
      <c r="J18" s="1">
        <v>146</v>
      </c>
      <c r="K18" s="27">
        <v>1913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20061</v>
      </c>
      <c r="R18" s="120"/>
      <c r="S18" s="119"/>
      <c r="T18" s="41"/>
      <c r="U18" s="5">
        <f>Q18-май!Q18</f>
        <v>1</v>
      </c>
    </row>
    <row r="19" spans="1:21" s="16" customFormat="1" x14ac:dyDescent="0.25">
      <c r="A19" s="83" t="s">
        <v>15</v>
      </c>
      <c r="B19" s="31">
        <f t="shared" si="11"/>
        <v>14481</v>
      </c>
      <c r="C19" s="3"/>
      <c r="D19" s="3"/>
      <c r="E19" s="3">
        <v>5</v>
      </c>
      <c r="F19" s="32">
        <v>14476</v>
      </c>
      <c r="G19" s="31">
        <f t="shared" si="9"/>
        <v>1463</v>
      </c>
      <c r="H19" s="3"/>
      <c r="I19" s="3">
        <v>1</v>
      </c>
      <c r="J19" s="3">
        <v>24</v>
      </c>
      <c r="K19" s="32">
        <v>1438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16686</v>
      </c>
      <c r="R19" s="31"/>
      <c r="S19" s="119"/>
      <c r="T19" s="40"/>
      <c r="U19" s="5">
        <f>Q19-май!Q19</f>
        <v>33</v>
      </c>
    </row>
    <row r="20" spans="1:21" s="7" customFormat="1" x14ac:dyDescent="0.25">
      <c r="A20" s="82" t="s">
        <v>16</v>
      </c>
      <c r="B20" s="31">
        <f t="shared" si="11"/>
        <v>13054</v>
      </c>
      <c r="C20" s="3"/>
      <c r="D20" s="3"/>
      <c r="E20" s="3">
        <v>2</v>
      </c>
      <c r="F20" s="32">
        <v>13052</v>
      </c>
      <c r="G20" s="31">
        <f t="shared" si="9"/>
        <v>1164</v>
      </c>
      <c r="H20" s="1"/>
      <c r="I20" s="1"/>
      <c r="J20" s="1">
        <v>123</v>
      </c>
      <c r="K20" s="27">
        <v>1041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14485</v>
      </c>
      <c r="R20" s="127"/>
      <c r="S20" s="119"/>
      <c r="T20" s="41"/>
      <c r="U20" s="5">
        <f>Q20-май!Q20</f>
        <v>20</v>
      </c>
    </row>
    <row r="21" spans="1:21" s="7" customFormat="1" x14ac:dyDescent="0.25">
      <c r="A21" s="82" t="s">
        <v>17</v>
      </c>
      <c r="B21" s="31">
        <f t="shared" si="11"/>
        <v>4730</v>
      </c>
      <c r="C21" s="1"/>
      <c r="D21" s="1"/>
      <c r="E21" s="1"/>
      <c r="F21" s="27">
        <v>4730</v>
      </c>
      <c r="G21" s="31">
        <f>H21+I21+J21+K21</f>
        <v>601</v>
      </c>
      <c r="H21" s="1"/>
      <c r="I21" s="1"/>
      <c r="J21" s="1">
        <v>19</v>
      </c>
      <c r="K21" s="27">
        <v>582</v>
      </c>
      <c r="L21" s="31">
        <f>M21+N21+O21+P21</f>
        <v>259</v>
      </c>
      <c r="M21" s="1"/>
      <c r="N21" s="1"/>
      <c r="O21" s="1"/>
      <c r="P21" s="27">
        <v>259</v>
      </c>
      <c r="Q21" s="44">
        <f t="shared" si="1"/>
        <v>5590</v>
      </c>
      <c r="R21" s="26"/>
      <c r="S21" s="119"/>
      <c r="T21" s="41"/>
      <c r="U21" s="5">
        <f>Q21-май!Q21</f>
        <v>2</v>
      </c>
    </row>
    <row r="22" spans="1:21" s="7" customFormat="1" x14ac:dyDescent="0.25">
      <c r="A22" s="82" t="s">
        <v>18</v>
      </c>
      <c r="B22" s="31">
        <f t="shared" si="11"/>
        <v>1422</v>
      </c>
      <c r="C22" s="1"/>
      <c r="D22" s="1"/>
      <c r="E22" s="1"/>
      <c r="F22" s="27">
        <v>1422</v>
      </c>
      <c r="G22" s="31">
        <f t="shared" ref="G22" si="12">H22+I22+J22+K22</f>
        <v>251</v>
      </c>
      <c r="H22" s="1"/>
      <c r="I22" s="1"/>
      <c r="J22" s="1">
        <v>7</v>
      </c>
      <c r="K22" s="27">
        <v>244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1762</v>
      </c>
      <c r="R22" s="26"/>
      <c r="S22" s="119"/>
      <c r="T22" s="41"/>
      <c r="U22" s="5">
        <f>Q22-май!Q22</f>
        <v>5</v>
      </c>
    </row>
    <row r="23" spans="1:21" ht="16.5" thickBot="1" x14ac:dyDescent="0.3">
      <c r="A23" s="85" t="s">
        <v>24</v>
      </c>
      <c r="B23" s="33">
        <f>B5+B8+B11+B14+B15+B18+B19+B20+B21+B22</f>
        <v>140811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161</v>
      </c>
      <c r="F23" s="35">
        <f t="shared" si="14"/>
        <v>140650</v>
      </c>
      <c r="G23" s="33">
        <f t="shared" si="14"/>
        <v>19497</v>
      </c>
      <c r="H23" s="34">
        <f t="shared" si="14"/>
        <v>1</v>
      </c>
      <c r="I23" s="34">
        <f t="shared" si="14"/>
        <v>30</v>
      </c>
      <c r="J23" s="34">
        <f t="shared" si="14"/>
        <v>1757</v>
      </c>
      <c r="K23" s="35">
        <f t="shared" si="14"/>
        <v>17709</v>
      </c>
      <c r="L23" s="33">
        <f>L5+L8+L11+L14+L15+L18+L19+L20+L21+L22</f>
        <v>7253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7249</v>
      </c>
      <c r="Q23" s="45">
        <f>G23+B23+L23</f>
        <v>167561</v>
      </c>
      <c r="R23" s="61"/>
      <c r="S23" s="62"/>
      <c r="T23" s="63"/>
      <c r="U23" s="5">
        <f>Q23-май!Q23</f>
        <v>35</v>
      </c>
    </row>
    <row r="24" spans="1:21" x14ac:dyDescent="0.25">
      <c r="B24"/>
      <c r="Q24" s="52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83" priority="12" operator="equal">
      <formula>0</formula>
    </cfRule>
  </conditionalFormatting>
  <conditionalFormatting sqref="Q5:Q12 Q19:Q21 Q23 Q14:Q17">
    <cfRule type="cellIs" dxfId="82" priority="11" operator="equal">
      <formula>0</formula>
    </cfRule>
  </conditionalFormatting>
  <conditionalFormatting sqref="L5:L12 L19:L21 L23 L14:L17">
    <cfRule type="cellIs" dxfId="81" priority="10" operator="equal">
      <formula>0</formula>
    </cfRule>
  </conditionalFormatting>
  <conditionalFormatting sqref="B18 G18">
    <cfRule type="cellIs" dxfId="80" priority="9" operator="equal">
      <formula>0</formula>
    </cfRule>
  </conditionalFormatting>
  <conditionalFormatting sqref="Q18">
    <cfRule type="cellIs" dxfId="79" priority="8" operator="equal">
      <formula>0</formula>
    </cfRule>
  </conditionalFormatting>
  <conditionalFormatting sqref="L18">
    <cfRule type="cellIs" dxfId="78" priority="7" operator="equal">
      <formula>0</formula>
    </cfRule>
  </conditionalFormatting>
  <conditionalFormatting sqref="B22 G22">
    <cfRule type="cellIs" dxfId="77" priority="6" operator="equal">
      <formula>0</formula>
    </cfRule>
  </conditionalFormatting>
  <conditionalFormatting sqref="Q22">
    <cfRule type="cellIs" dxfId="76" priority="5" operator="equal">
      <formula>0</formula>
    </cfRule>
  </conditionalFormatting>
  <conditionalFormatting sqref="L22">
    <cfRule type="cellIs" dxfId="75" priority="4" operator="equal">
      <formula>0</formula>
    </cfRule>
  </conditionalFormatting>
  <conditionalFormatting sqref="B13 G13">
    <cfRule type="cellIs" dxfId="74" priority="3" operator="equal">
      <formula>0</formula>
    </cfRule>
  </conditionalFormatting>
  <conditionalFormatting sqref="Q13">
    <cfRule type="cellIs" dxfId="73" priority="2" operator="equal">
      <formula>0</formula>
    </cfRule>
  </conditionalFormatting>
  <conditionalFormatting sqref="L13">
    <cfRule type="cellIs" dxfId="7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pane xSplit="1" ySplit="4" topLeftCell="B5" activePane="bottomRight" state="frozen"/>
      <selection activeCell="E14" sqref="E14"/>
      <selection pane="topRight" activeCell="E14" sqref="E14"/>
      <selection pane="bottomLeft" activeCell="E14" sqref="E14"/>
      <selection pane="bottomRight" activeCell="P20" sqref="P20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6" style="21" customWidth="1"/>
    <col min="19" max="19" width="4.5703125" bestFit="1" customWidth="1"/>
    <col min="20" max="20" width="7.140625" bestFit="1" customWidth="1"/>
    <col min="22" max="22" width="12.42578125" bestFit="1" customWidth="1"/>
  </cols>
  <sheetData>
    <row r="1" spans="1:22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2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2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2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2" s="5" customFormat="1" x14ac:dyDescent="0.25">
      <c r="A5" s="80" t="s">
        <v>1</v>
      </c>
      <c r="B5" s="47">
        <f>B6+B7</f>
        <v>19484</v>
      </c>
      <c r="C5" s="48">
        <f t="shared" ref="C5:P5" si="0">C6+C7</f>
        <v>0</v>
      </c>
      <c r="D5" s="48">
        <f t="shared" si="0"/>
        <v>0</v>
      </c>
      <c r="E5" s="48">
        <f t="shared" si="0"/>
        <v>35</v>
      </c>
      <c r="F5" s="49">
        <f t="shared" si="0"/>
        <v>19449</v>
      </c>
      <c r="G5" s="47">
        <f t="shared" si="0"/>
        <v>5426</v>
      </c>
      <c r="H5" s="48">
        <f t="shared" si="0"/>
        <v>0</v>
      </c>
      <c r="I5" s="48">
        <f t="shared" si="0"/>
        <v>13</v>
      </c>
      <c r="J5" s="48">
        <f t="shared" si="0"/>
        <v>311</v>
      </c>
      <c r="K5" s="49">
        <f t="shared" si="0"/>
        <v>5102</v>
      </c>
      <c r="L5" s="47">
        <f t="shared" si="0"/>
        <v>3276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3276</v>
      </c>
      <c r="Q5" s="86">
        <f>G5+B5+L5</f>
        <v>28186</v>
      </c>
      <c r="R5" s="90"/>
      <c r="S5" s="93"/>
      <c r="T5" s="94"/>
      <c r="U5" s="5">
        <f>Q5-июнь!Q5</f>
        <v>9</v>
      </c>
    </row>
    <row r="6" spans="1:22" s="6" customFormat="1" x14ac:dyDescent="0.25">
      <c r="A6" s="81" t="s">
        <v>2</v>
      </c>
      <c r="B6" s="28">
        <f>C6+D6+E6+F6</f>
        <v>8446</v>
      </c>
      <c r="C6" s="17"/>
      <c r="D6" s="17"/>
      <c r="E6" s="17">
        <v>13</v>
      </c>
      <c r="F6" s="29">
        <v>8433</v>
      </c>
      <c r="G6" s="28">
        <f>H6+I6+J6+K6</f>
        <v>3862</v>
      </c>
      <c r="H6" s="17"/>
      <c r="I6" s="17">
        <v>13</v>
      </c>
      <c r="J6" s="17">
        <v>231</v>
      </c>
      <c r="K6" s="29">
        <v>3618</v>
      </c>
      <c r="L6" s="28">
        <f>M6+N6+O6+P6</f>
        <v>2400</v>
      </c>
      <c r="M6" s="17"/>
      <c r="N6" s="17"/>
      <c r="O6" s="17"/>
      <c r="P6" s="29">
        <v>2400</v>
      </c>
      <c r="Q6" s="43">
        <f>G6+B6+L6</f>
        <v>14708</v>
      </c>
      <c r="R6" s="64"/>
      <c r="S6" s="57"/>
      <c r="T6" s="60"/>
      <c r="U6" s="5">
        <f>Q6-июнь!Q6</f>
        <v>-5</v>
      </c>
    </row>
    <row r="7" spans="1:22" s="15" customFormat="1" x14ac:dyDescent="0.25">
      <c r="A7" s="81" t="s">
        <v>3</v>
      </c>
      <c r="B7" s="28">
        <f>C7+D7+E7+F7</f>
        <v>11038</v>
      </c>
      <c r="C7" s="4"/>
      <c r="D7" s="4"/>
      <c r="E7" s="4">
        <v>22</v>
      </c>
      <c r="F7" s="30">
        <v>11016</v>
      </c>
      <c r="G7" s="28">
        <f>H7+I7+J7+K7</f>
        <v>1564</v>
      </c>
      <c r="H7" s="4"/>
      <c r="I7" s="4"/>
      <c r="J7" s="4">
        <v>80</v>
      </c>
      <c r="K7" s="30">
        <v>1484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13478</v>
      </c>
      <c r="R7" s="65"/>
      <c r="S7" s="57"/>
      <c r="T7" s="60"/>
      <c r="U7" s="5">
        <f>Q7-июнь!Q7</f>
        <v>14</v>
      </c>
    </row>
    <row r="8" spans="1:22" s="5" customFormat="1" x14ac:dyDescent="0.25">
      <c r="A8" s="82" t="s">
        <v>4</v>
      </c>
      <c r="B8" s="26">
        <f>B9+B10</f>
        <v>16701</v>
      </c>
      <c r="C8" s="1">
        <f t="shared" ref="C8:P8" si="2">C9+C10</f>
        <v>0</v>
      </c>
      <c r="D8" s="1">
        <f t="shared" si="2"/>
        <v>0</v>
      </c>
      <c r="E8" s="1">
        <f t="shared" si="2"/>
        <v>100</v>
      </c>
      <c r="F8" s="27">
        <f t="shared" si="2"/>
        <v>16601</v>
      </c>
      <c r="G8" s="26">
        <f t="shared" si="2"/>
        <v>2119</v>
      </c>
      <c r="H8" s="1">
        <f t="shared" si="2"/>
        <v>0</v>
      </c>
      <c r="I8" s="1">
        <f t="shared" si="2"/>
        <v>7</v>
      </c>
      <c r="J8" s="1">
        <f t="shared" si="2"/>
        <v>439</v>
      </c>
      <c r="K8" s="27">
        <f t="shared" si="2"/>
        <v>1673</v>
      </c>
      <c r="L8" s="26">
        <f t="shared" si="2"/>
        <v>691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691</v>
      </c>
      <c r="Q8" s="42">
        <f t="shared" si="1"/>
        <v>19511</v>
      </c>
      <c r="R8" s="77"/>
      <c r="S8" s="57"/>
      <c r="T8" s="60"/>
      <c r="U8" s="5">
        <f>Q8-июнь!Q8</f>
        <v>27</v>
      </c>
    </row>
    <row r="9" spans="1:22" s="6" customFormat="1" x14ac:dyDescent="0.25">
      <c r="A9" s="81" t="s">
        <v>5</v>
      </c>
      <c r="B9" s="28">
        <f>C9+D9+E9+F9</f>
        <v>10167</v>
      </c>
      <c r="C9" s="17"/>
      <c r="D9" s="17"/>
      <c r="E9" s="17">
        <v>91</v>
      </c>
      <c r="F9" s="29">
        <v>10076</v>
      </c>
      <c r="G9" s="28">
        <f t="shared" ref="G9:G10" si="3">H9+I9+J9+K9</f>
        <v>1071</v>
      </c>
      <c r="H9" s="17"/>
      <c r="I9" s="17">
        <v>7</v>
      </c>
      <c r="J9" s="17">
        <v>329</v>
      </c>
      <c r="K9" s="29">
        <v>735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11352</v>
      </c>
      <c r="R9" s="64"/>
      <c r="S9" s="57"/>
      <c r="T9" s="60"/>
      <c r="U9" s="5">
        <f>Q9-июнь!Q9</f>
        <v>25</v>
      </c>
    </row>
    <row r="10" spans="1:22" s="6" customFormat="1" x14ac:dyDescent="0.25">
      <c r="A10" s="81" t="s">
        <v>6</v>
      </c>
      <c r="B10" s="28">
        <f>C10+D10+E10+F10</f>
        <v>6534</v>
      </c>
      <c r="C10" s="4"/>
      <c r="D10" s="4"/>
      <c r="E10" s="4">
        <v>9</v>
      </c>
      <c r="F10" s="30">
        <v>6525</v>
      </c>
      <c r="G10" s="28">
        <f t="shared" si="3"/>
        <v>1048</v>
      </c>
      <c r="H10" s="4"/>
      <c r="I10" s="4"/>
      <c r="J10" s="4">
        <v>110</v>
      </c>
      <c r="K10" s="30">
        <v>938</v>
      </c>
      <c r="L10" s="28">
        <f t="shared" si="4"/>
        <v>577</v>
      </c>
      <c r="M10" s="4"/>
      <c r="N10" s="4"/>
      <c r="O10" s="4"/>
      <c r="P10" s="30">
        <v>577</v>
      </c>
      <c r="Q10" s="43">
        <f t="shared" si="1"/>
        <v>8159</v>
      </c>
      <c r="R10" s="65"/>
      <c r="S10" s="57"/>
      <c r="T10" s="60"/>
      <c r="U10" s="5">
        <f>Q10-июнь!Q10</f>
        <v>2</v>
      </c>
    </row>
    <row r="11" spans="1:22" s="5" customFormat="1" x14ac:dyDescent="0.25">
      <c r="A11" s="83" t="s">
        <v>7</v>
      </c>
      <c r="B11" s="26">
        <f t="shared" ref="B11:O11" si="5">B12+B13</f>
        <v>26193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26186</v>
      </c>
      <c r="G11" s="26">
        <f t="shared" si="5"/>
        <v>2469</v>
      </c>
      <c r="H11" s="1">
        <f t="shared" si="5"/>
        <v>0</v>
      </c>
      <c r="I11" s="1">
        <f t="shared" si="5"/>
        <v>0</v>
      </c>
      <c r="J11" s="1">
        <f t="shared" si="5"/>
        <v>220</v>
      </c>
      <c r="K11" s="27">
        <f t="shared" si="5"/>
        <v>2249</v>
      </c>
      <c r="L11" s="26">
        <f t="shared" si="5"/>
        <v>534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534</v>
      </c>
      <c r="Q11" s="42">
        <f t="shared" si="1"/>
        <v>29196</v>
      </c>
      <c r="R11" s="77"/>
      <c r="S11" s="57"/>
      <c r="T11" s="60"/>
      <c r="U11" s="5">
        <f>Q11-июнь!Q11</f>
        <v>-33</v>
      </c>
    </row>
    <row r="12" spans="1:22" s="6" customFormat="1" x14ac:dyDescent="0.25">
      <c r="A12" s="84" t="s">
        <v>8</v>
      </c>
      <c r="B12" s="28">
        <f>C12+D12+E12+F12</f>
        <v>14088</v>
      </c>
      <c r="C12" s="17"/>
      <c r="D12" s="17"/>
      <c r="E12" s="17">
        <v>6</v>
      </c>
      <c r="F12" s="29">
        <v>14082</v>
      </c>
      <c r="G12" s="28">
        <f t="shared" ref="G12:G14" si="6">H12+I12+J12+K12</f>
        <v>1346</v>
      </c>
      <c r="H12" s="17"/>
      <c r="I12" s="17"/>
      <c r="J12" s="17">
        <v>99</v>
      </c>
      <c r="K12" s="29">
        <v>1247</v>
      </c>
      <c r="L12" s="28">
        <f t="shared" ref="L12:L14" si="7">M12+N12+O12+P12</f>
        <v>259</v>
      </c>
      <c r="M12" s="17"/>
      <c r="N12" s="17"/>
      <c r="O12" s="17"/>
      <c r="P12" s="29">
        <v>259</v>
      </c>
      <c r="Q12" s="43">
        <f t="shared" si="1"/>
        <v>15693</v>
      </c>
      <c r="R12" s="64"/>
      <c r="S12" s="57"/>
      <c r="T12" s="60"/>
      <c r="U12" s="5">
        <f>Q12-июнь!Q12</f>
        <v>-17</v>
      </c>
    </row>
    <row r="13" spans="1:22" s="6" customFormat="1" x14ac:dyDescent="0.25">
      <c r="A13" s="84" t="s">
        <v>9</v>
      </c>
      <c r="B13" s="28">
        <f>C13+D13+E13+F13</f>
        <v>12105</v>
      </c>
      <c r="C13" s="17"/>
      <c r="D13" s="17"/>
      <c r="E13" s="17">
        <v>1</v>
      </c>
      <c r="F13" s="29">
        <v>12104</v>
      </c>
      <c r="G13" s="28">
        <f t="shared" si="6"/>
        <v>1123</v>
      </c>
      <c r="H13" s="17"/>
      <c r="I13" s="17"/>
      <c r="J13" s="17">
        <v>121</v>
      </c>
      <c r="K13" s="29">
        <v>1002</v>
      </c>
      <c r="L13" s="28">
        <f t="shared" si="7"/>
        <v>275</v>
      </c>
      <c r="M13" s="17"/>
      <c r="N13" s="17"/>
      <c r="O13" s="17"/>
      <c r="P13" s="29">
        <v>275</v>
      </c>
      <c r="Q13" s="43">
        <f t="shared" si="1"/>
        <v>13503</v>
      </c>
      <c r="R13" s="64"/>
      <c r="S13" s="57"/>
      <c r="T13" s="60"/>
      <c r="U13" s="5">
        <f>Q13-июнь!Q13</f>
        <v>-16</v>
      </c>
    </row>
    <row r="14" spans="1:22" s="16" customFormat="1" x14ac:dyDescent="0.25">
      <c r="A14" s="83" t="s">
        <v>10</v>
      </c>
      <c r="B14" s="31">
        <f>C14+D14+E14+F14</f>
        <v>10442</v>
      </c>
      <c r="C14" s="3"/>
      <c r="D14" s="3"/>
      <c r="E14" s="3">
        <v>6</v>
      </c>
      <c r="F14" s="32">
        <v>10436</v>
      </c>
      <c r="G14" s="31">
        <f t="shared" si="6"/>
        <v>1917</v>
      </c>
      <c r="H14" s="3"/>
      <c r="I14" s="3">
        <v>7</v>
      </c>
      <c r="J14" s="3">
        <v>235</v>
      </c>
      <c r="K14" s="32">
        <v>1675</v>
      </c>
      <c r="L14" s="31">
        <f t="shared" si="7"/>
        <v>580</v>
      </c>
      <c r="M14" s="3"/>
      <c r="N14" s="3"/>
      <c r="O14" s="3"/>
      <c r="P14" s="32">
        <v>580</v>
      </c>
      <c r="Q14" s="44">
        <f t="shared" si="1"/>
        <v>12939</v>
      </c>
      <c r="R14" s="78"/>
      <c r="S14" s="57"/>
      <c r="T14" s="60"/>
      <c r="U14" s="5">
        <f>Q14-июнь!Q14</f>
        <v>-655</v>
      </c>
      <c r="V14" s="140" t="s">
        <v>76</v>
      </c>
    </row>
    <row r="15" spans="1:22" s="5" customFormat="1" x14ac:dyDescent="0.25">
      <c r="A15" s="82" t="s">
        <v>11</v>
      </c>
      <c r="B15" s="26">
        <f t="shared" ref="B15:P15" si="8">B16+B17</f>
        <v>15811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7">
        <f t="shared" si="8"/>
        <v>15806</v>
      </c>
      <c r="G15" s="26">
        <f t="shared" si="8"/>
        <v>2021</v>
      </c>
      <c r="H15" s="1">
        <f t="shared" si="8"/>
        <v>0</v>
      </c>
      <c r="I15" s="1">
        <f t="shared" si="8"/>
        <v>0</v>
      </c>
      <c r="J15" s="1">
        <f t="shared" si="8"/>
        <v>235</v>
      </c>
      <c r="K15" s="27">
        <f t="shared" si="8"/>
        <v>1786</v>
      </c>
      <c r="L15" s="26">
        <f t="shared" si="8"/>
        <v>661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657</v>
      </c>
      <c r="Q15" s="42">
        <f t="shared" si="1"/>
        <v>18493</v>
      </c>
      <c r="R15" s="77"/>
      <c r="S15" s="57"/>
      <c r="T15" s="60"/>
      <c r="U15" s="5">
        <f>Q15-июнь!Q15</f>
        <v>0</v>
      </c>
    </row>
    <row r="16" spans="1:22" s="6" customFormat="1" x14ac:dyDescent="0.25">
      <c r="A16" s="81" t="s">
        <v>12</v>
      </c>
      <c r="B16" s="28">
        <f>C16+D16+E16+F16</f>
        <v>2910</v>
      </c>
      <c r="C16" s="17"/>
      <c r="D16" s="17"/>
      <c r="E16" s="17">
        <v>5</v>
      </c>
      <c r="F16" s="29">
        <v>2905</v>
      </c>
      <c r="G16" s="28">
        <f t="shared" ref="G16:G20" si="9">H16+I16+J16+K16</f>
        <v>777</v>
      </c>
      <c r="H16" s="17"/>
      <c r="I16" s="17"/>
      <c r="J16" s="17">
        <v>130</v>
      </c>
      <c r="K16" s="29">
        <v>647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4038</v>
      </c>
      <c r="R16" s="64"/>
      <c r="S16" s="57"/>
      <c r="T16" s="60"/>
      <c r="U16" s="5">
        <f>Q16-июнь!Q16</f>
        <v>2</v>
      </c>
    </row>
    <row r="17" spans="1:21" s="6" customFormat="1" x14ac:dyDescent="0.25">
      <c r="A17" s="84" t="s">
        <v>13</v>
      </c>
      <c r="B17" s="28">
        <f>C17+D17+E17+F17</f>
        <v>12901</v>
      </c>
      <c r="C17" s="4"/>
      <c r="D17" s="4"/>
      <c r="E17" s="4"/>
      <c r="F17" s="30">
        <v>12901</v>
      </c>
      <c r="G17" s="28">
        <f t="shared" si="9"/>
        <v>1244</v>
      </c>
      <c r="H17" s="4"/>
      <c r="I17" s="4"/>
      <c r="J17" s="4">
        <v>105</v>
      </c>
      <c r="K17" s="30">
        <v>1139</v>
      </c>
      <c r="L17" s="28">
        <f t="shared" si="10"/>
        <v>310</v>
      </c>
      <c r="M17" s="4"/>
      <c r="N17" s="4"/>
      <c r="O17" s="4"/>
      <c r="P17" s="30">
        <v>310</v>
      </c>
      <c r="Q17" s="43">
        <f t="shared" si="1"/>
        <v>14455</v>
      </c>
      <c r="R17" s="65"/>
      <c r="S17" s="57"/>
      <c r="T17" s="60"/>
      <c r="U17" s="5">
        <f>Q17-июнь!Q17</f>
        <v>-2</v>
      </c>
    </row>
    <row r="18" spans="1:21" s="7" customFormat="1" x14ac:dyDescent="0.25">
      <c r="A18" s="83" t="s">
        <v>14</v>
      </c>
      <c r="B18" s="31">
        <f t="shared" ref="B18:B22" si="11">C18+D18+E18+F18</f>
        <v>17875</v>
      </c>
      <c r="C18" s="1"/>
      <c r="D18" s="1"/>
      <c r="E18" s="1">
        <v>2</v>
      </c>
      <c r="F18" s="27">
        <v>17873</v>
      </c>
      <c r="G18" s="31">
        <f t="shared" si="9"/>
        <v>2063</v>
      </c>
      <c r="H18" s="1">
        <v>1</v>
      </c>
      <c r="I18" s="1">
        <v>2</v>
      </c>
      <c r="J18" s="1">
        <v>146</v>
      </c>
      <c r="K18" s="27">
        <v>1914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20083</v>
      </c>
      <c r="R18" s="77"/>
      <c r="S18" s="57"/>
      <c r="T18" s="60"/>
      <c r="U18" s="5">
        <f>Q18-июнь!Q18</f>
        <v>22</v>
      </c>
    </row>
    <row r="19" spans="1:21" s="16" customFormat="1" x14ac:dyDescent="0.25">
      <c r="A19" s="83" t="s">
        <v>15</v>
      </c>
      <c r="B19" s="31">
        <f t="shared" si="11"/>
        <v>14497</v>
      </c>
      <c r="C19" s="3"/>
      <c r="D19" s="3"/>
      <c r="E19" s="3">
        <v>6</v>
      </c>
      <c r="F19" s="32">
        <v>14491</v>
      </c>
      <c r="G19" s="31">
        <f t="shared" si="9"/>
        <v>1468</v>
      </c>
      <c r="H19" s="3"/>
      <c r="I19" s="3">
        <v>6</v>
      </c>
      <c r="J19" s="3">
        <v>515</v>
      </c>
      <c r="K19" s="32">
        <v>947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16707</v>
      </c>
      <c r="R19" s="78"/>
      <c r="S19" s="57"/>
      <c r="T19" s="60"/>
      <c r="U19" s="5">
        <f>Q19-июнь!Q19</f>
        <v>21</v>
      </c>
    </row>
    <row r="20" spans="1:21" s="7" customFormat="1" x14ac:dyDescent="0.25">
      <c r="A20" s="82" t="s">
        <v>16</v>
      </c>
      <c r="B20" s="31">
        <f t="shared" si="11"/>
        <v>13055</v>
      </c>
      <c r="C20" s="3"/>
      <c r="D20" s="3"/>
      <c r="E20" s="3">
        <v>2</v>
      </c>
      <c r="F20" s="32">
        <v>13053</v>
      </c>
      <c r="G20" s="31">
        <f t="shared" si="9"/>
        <v>1164</v>
      </c>
      <c r="H20" s="1"/>
      <c r="I20" s="1"/>
      <c r="J20" s="1">
        <v>123</v>
      </c>
      <c r="K20" s="27">
        <v>1041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14486</v>
      </c>
      <c r="R20" s="79"/>
      <c r="S20" s="57"/>
      <c r="T20" s="60"/>
      <c r="U20" s="5">
        <f>Q20-июнь!Q20</f>
        <v>1</v>
      </c>
    </row>
    <row r="21" spans="1:21" s="7" customFormat="1" x14ac:dyDescent="0.25">
      <c r="A21" s="82" t="s">
        <v>17</v>
      </c>
      <c r="B21" s="31">
        <f t="shared" si="11"/>
        <v>4733</v>
      </c>
      <c r="C21" s="1"/>
      <c r="D21" s="1"/>
      <c r="E21" s="1"/>
      <c r="F21" s="27">
        <v>4733</v>
      </c>
      <c r="G21" s="31">
        <f>H21+I21+J21+K21</f>
        <v>601</v>
      </c>
      <c r="H21" s="1"/>
      <c r="I21" s="1"/>
      <c r="J21" s="1">
        <v>19</v>
      </c>
      <c r="K21" s="27">
        <v>582</v>
      </c>
      <c r="L21" s="31">
        <f>M21+N21+O21+P21</f>
        <v>259</v>
      </c>
      <c r="M21" s="1"/>
      <c r="N21" s="1"/>
      <c r="O21" s="1"/>
      <c r="P21" s="27">
        <v>259</v>
      </c>
      <c r="Q21" s="44">
        <f t="shared" si="1"/>
        <v>5593</v>
      </c>
      <c r="R21" s="70"/>
      <c r="S21" s="57"/>
      <c r="T21" s="60"/>
      <c r="U21" s="5">
        <f>Q21-июнь!Q21</f>
        <v>3</v>
      </c>
    </row>
    <row r="22" spans="1:21" s="7" customFormat="1" x14ac:dyDescent="0.25">
      <c r="A22" s="82" t="s">
        <v>18</v>
      </c>
      <c r="B22" s="31">
        <f t="shared" si="11"/>
        <v>1420</v>
      </c>
      <c r="C22" s="1"/>
      <c r="D22" s="1"/>
      <c r="E22" s="1"/>
      <c r="F22" s="27">
        <v>1420</v>
      </c>
      <c r="G22" s="31">
        <f t="shared" ref="G22" si="12">H22+I22+J22+K22</f>
        <v>251</v>
      </c>
      <c r="H22" s="1"/>
      <c r="I22" s="1"/>
      <c r="J22" s="1">
        <v>7</v>
      </c>
      <c r="K22" s="27">
        <v>244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1760</v>
      </c>
      <c r="R22" s="79"/>
      <c r="S22" s="57"/>
      <c r="T22" s="60"/>
      <c r="U22" s="5">
        <f>Q22-июнь!Q22</f>
        <v>-2</v>
      </c>
    </row>
    <row r="23" spans="1:21" ht="16.5" thickBot="1" x14ac:dyDescent="0.3">
      <c r="A23" s="85" t="s">
        <v>24</v>
      </c>
      <c r="B23" s="33">
        <f>B5+B8+B11+B14+B15+B18+B19+B20+B21+B22</f>
        <v>140211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163</v>
      </c>
      <c r="F23" s="35">
        <f t="shared" si="14"/>
        <v>140048</v>
      </c>
      <c r="G23" s="33">
        <f t="shared" si="14"/>
        <v>19499</v>
      </c>
      <c r="H23" s="34">
        <f t="shared" si="14"/>
        <v>1</v>
      </c>
      <c r="I23" s="34">
        <f t="shared" si="14"/>
        <v>35</v>
      </c>
      <c r="J23" s="34">
        <f t="shared" si="14"/>
        <v>2250</v>
      </c>
      <c r="K23" s="35">
        <f t="shared" si="14"/>
        <v>17213</v>
      </c>
      <c r="L23" s="33">
        <f t="shared" si="14"/>
        <v>7244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7240</v>
      </c>
      <c r="Q23" s="45">
        <f>G23+B23+L23</f>
        <v>166954</v>
      </c>
      <c r="R23" s="71"/>
      <c r="S23" s="72"/>
      <c r="T23" s="73"/>
      <c r="U23" s="5">
        <f>Q23-июнь!Q23</f>
        <v>-607</v>
      </c>
    </row>
    <row r="24" spans="1:21" x14ac:dyDescent="0.25">
      <c r="B24"/>
      <c r="Q24" s="52">
        <f>Q23-K23-J23-I23-H23-F23-E23-D23-C23-M23-N23-O23-P23</f>
        <v>0</v>
      </c>
    </row>
    <row r="26" spans="1:21" ht="15.75" customHeight="1" x14ac:dyDescent="0.25">
      <c r="B26"/>
      <c r="R26"/>
    </row>
    <row r="27" spans="1:21" ht="15.75" customHeight="1" x14ac:dyDescent="0.25">
      <c r="R27"/>
    </row>
    <row r="28" spans="1:21" ht="15.75" customHeight="1" x14ac:dyDescent="0.25">
      <c r="R28"/>
    </row>
    <row r="29" spans="1:21" ht="15.75" customHeight="1" x14ac:dyDescent="0.25">
      <c r="R29"/>
    </row>
    <row r="30" spans="1:21" ht="15.75" customHeight="1" x14ac:dyDescent="0.25">
      <c r="R30"/>
    </row>
    <row r="31" spans="1:21" ht="15.75" customHeight="1" x14ac:dyDescent="0.25">
      <c r="R31"/>
    </row>
    <row r="32" spans="1:21" ht="15.75" customHeight="1" x14ac:dyDescent="0.25">
      <c r="R32"/>
    </row>
    <row r="33" spans="18:18" ht="15.75" customHeight="1" x14ac:dyDescent="0.25">
      <c r="R33"/>
    </row>
    <row r="34" spans="18:18" ht="15.75" customHeight="1" x14ac:dyDescent="0.25">
      <c r="R34"/>
    </row>
    <row r="35" spans="18:18" ht="15.75" customHeight="1" x14ac:dyDescent="0.25">
      <c r="R35"/>
    </row>
    <row r="36" spans="18:18" x14ac:dyDescent="0.25">
      <c r="R36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71" priority="12" operator="equal">
      <formula>0</formula>
    </cfRule>
  </conditionalFormatting>
  <conditionalFormatting sqref="Q5:Q12 Q19:Q21 Q23 Q14:Q17">
    <cfRule type="cellIs" dxfId="70" priority="11" operator="equal">
      <formula>0</formula>
    </cfRule>
  </conditionalFormatting>
  <conditionalFormatting sqref="L5:L12 L19:L21 L23 L14:L17">
    <cfRule type="cellIs" dxfId="69" priority="10" operator="equal">
      <formula>0</formula>
    </cfRule>
  </conditionalFormatting>
  <conditionalFormatting sqref="B18 G18">
    <cfRule type="cellIs" dxfId="68" priority="9" operator="equal">
      <formula>0</formula>
    </cfRule>
  </conditionalFormatting>
  <conditionalFormatting sqref="Q18">
    <cfRule type="cellIs" dxfId="67" priority="8" operator="equal">
      <formula>0</formula>
    </cfRule>
  </conditionalFormatting>
  <conditionalFormatting sqref="L18">
    <cfRule type="cellIs" dxfId="66" priority="7" operator="equal">
      <formula>0</formula>
    </cfRule>
  </conditionalFormatting>
  <conditionalFormatting sqref="B22 G22">
    <cfRule type="cellIs" dxfId="65" priority="6" operator="equal">
      <formula>0</formula>
    </cfRule>
  </conditionalFormatting>
  <conditionalFormatting sqref="Q22">
    <cfRule type="cellIs" dxfId="64" priority="5" operator="equal">
      <formula>0</formula>
    </cfRule>
  </conditionalFormatting>
  <conditionalFormatting sqref="L22">
    <cfRule type="cellIs" dxfId="63" priority="4" operator="equal">
      <formula>0</formula>
    </cfRule>
  </conditionalFormatting>
  <conditionalFormatting sqref="B13 G13">
    <cfRule type="cellIs" dxfId="62" priority="3" operator="equal">
      <formula>0</formula>
    </cfRule>
  </conditionalFormatting>
  <conditionalFormatting sqref="Q13">
    <cfRule type="cellIs" dxfId="61" priority="2" operator="equal">
      <formula>0</formula>
    </cfRule>
  </conditionalFormatting>
  <conditionalFormatting sqref="L13">
    <cfRule type="cellIs" dxfId="60" priority="1" operator="equal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85" zoomScaleNormal="85" workbookViewId="0">
      <selection activeCell="U8" sqref="U8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6" max="6" width="10.28515625" bestFit="1" customWidth="1"/>
    <col min="7" max="7" width="12.28515625" customWidth="1"/>
    <col min="9" max="9" width="10.28515625" bestFit="1" customWidth="1"/>
    <col min="10" max="10" width="10.28515625" customWidth="1"/>
    <col min="11" max="11" width="10.28515625" bestFit="1" customWidth="1"/>
    <col min="13" max="14" width="9.140625" hidden="1" customWidth="1"/>
    <col min="15" max="15" width="9.140625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56" t="s">
        <v>0</v>
      </c>
      <c r="B1" s="159" t="s">
        <v>22</v>
      </c>
      <c r="C1" s="160"/>
      <c r="D1" s="160"/>
      <c r="E1" s="160"/>
      <c r="F1" s="161"/>
      <c r="G1" s="165" t="s">
        <v>23</v>
      </c>
      <c r="H1" s="160"/>
      <c r="I1" s="160"/>
      <c r="J1" s="160"/>
      <c r="K1" s="161"/>
      <c r="L1" s="165" t="s">
        <v>53</v>
      </c>
      <c r="M1" s="160"/>
      <c r="N1" s="160"/>
      <c r="O1" s="160"/>
      <c r="P1" s="161"/>
      <c r="Q1" s="167" t="s">
        <v>24</v>
      </c>
      <c r="R1" s="177" t="s">
        <v>67</v>
      </c>
      <c r="S1" s="178"/>
      <c r="T1" s="179"/>
    </row>
    <row r="2" spans="1:21" ht="15" customHeight="1" x14ac:dyDescent="0.25">
      <c r="A2" s="157"/>
      <c r="B2" s="162"/>
      <c r="C2" s="163"/>
      <c r="D2" s="163"/>
      <c r="E2" s="163"/>
      <c r="F2" s="164"/>
      <c r="G2" s="166"/>
      <c r="H2" s="163"/>
      <c r="I2" s="163"/>
      <c r="J2" s="163"/>
      <c r="K2" s="164"/>
      <c r="L2" s="166"/>
      <c r="M2" s="163"/>
      <c r="N2" s="163"/>
      <c r="O2" s="163"/>
      <c r="P2" s="164"/>
      <c r="Q2" s="168"/>
      <c r="R2" s="180"/>
      <c r="S2" s="181"/>
      <c r="T2" s="182"/>
    </row>
    <row r="3" spans="1:21" ht="15.75" customHeight="1" x14ac:dyDescent="0.25">
      <c r="A3" s="157"/>
      <c r="B3" s="162"/>
      <c r="C3" s="163"/>
      <c r="D3" s="163"/>
      <c r="E3" s="163"/>
      <c r="F3" s="164"/>
      <c r="G3" s="166"/>
      <c r="H3" s="163"/>
      <c r="I3" s="163"/>
      <c r="J3" s="163"/>
      <c r="K3" s="164"/>
      <c r="L3" s="166"/>
      <c r="M3" s="163"/>
      <c r="N3" s="163"/>
      <c r="O3" s="163"/>
      <c r="P3" s="164"/>
      <c r="Q3" s="168"/>
      <c r="R3" s="183"/>
      <c r="S3" s="184"/>
      <c r="T3" s="185"/>
    </row>
    <row r="4" spans="1:21" ht="15" customHeight="1" thickBot="1" x14ac:dyDescent="0.3">
      <c r="A4" s="158"/>
      <c r="B4" s="100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5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5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9"/>
      <c r="R4" s="96" t="s">
        <v>65</v>
      </c>
      <c r="S4" s="98" t="s">
        <v>66</v>
      </c>
      <c r="T4" s="99" t="s">
        <v>53</v>
      </c>
    </row>
    <row r="5" spans="1:21" s="5" customFormat="1" x14ac:dyDescent="0.25">
      <c r="A5" s="80" t="s">
        <v>1</v>
      </c>
      <c r="B5" s="47">
        <f>B6+B7</f>
        <v>19535</v>
      </c>
      <c r="C5" s="48">
        <f t="shared" ref="C5:P5" si="0">C6+C7</f>
        <v>0</v>
      </c>
      <c r="D5" s="48">
        <f t="shared" si="0"/>
        <v>0</v>
      </c>
      <c r="E5" s="48">
        <f t="shared" si="0"/>
        <v>35</v>
      </c>
      <c r="F5" s="49">
        <f t="shared" si="0"/>
        <v>19500</v>
      </c>
      <c r="G5" s="47">
        <f t="shared" si="0"/>
        <v>5449</v>
      </c>
      <c r="H5" s="48">
        <f t="shared" si="0"/>
        <v>0</v>
      </c>
      <c r="I5" s="48">
        <f t="shared" si="0"/>
        <v>13</v>
      </c>
      <c r="J5" s="48">
        <f t="shared" si="0"/>
        <v>312</v>
      </c>
      <c r="K5" s="49">
        <f t="shared" si="0"/>
        <v>5124</v>
      </c>
      <c r="L5" s="47">
        <f t="shared" si="0"/>
        <v>3276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3276</v>
      </c>
      <c r="Q5" s="86">
        <f>G5+B5+L5</f>
        <v>28260</v>
      </c>
      <c r="R5" s="90"/>
      <c r="S5" s="93"/>
      <c r="T5" s="94"/>
      <c r="U5" s="5">
        <f>Август!Q5-Июль!Q5</f>
        <v>74</v>
      </c>
    </row>
    <row r="6" spans="1:21" s="6" customFormat="1" x14ac:dyDescent="0.25">
      <c r="A6" s="81" t="s">
        <v>2</v>
      </c>
      <c r="B6" s="28">
        <f>C6+D6+E6+F6</f>
        <v>8473</v>
      </c>
      <c r="C6" s="17"/>
      <c r="D6" s="17"/>
      <c r="E6" s="17">
        <v>13</v>
      </c>
      <c r="F6" s="29">
        <v>8460</v>
      </c>
      <c r="G6" s="28">
        <f>H6+I6+J6+K6</f>
        <v>3882</v>
      </c>
      <c r="H6" s="17"/>
      <c r="I6" s="17">
        <v>13</v>
      </c>
      <c r="J6" s="17">
        <v>232</v>
      </c>
      <c r="K6" s="29">
        <v>3637</v>
      </c>
      <c r="L6" s="28">
        <f>M6+N6+O6+P6</f>
        <v>2400</v>
      </c>
      <c r="M6" s="17"/>
      <c r="N6" s="17"/>
      <c r="O6" s="17"/>
      <c r="P6" s="29">
        <v>2400</v>
      </c>
      <c r="Q6" s="43">
        <f>G6+B6+L6</f>
        <v>14755</v>
      </c>
      <c r="R6" s="64"/>
      <c r="S6" s="53"/>
      <c r="T6" s="60"/>
      <c r="U6" s="5">
        <f>Август!Q6-Июль!Q6</f>
        <v>47</v>
      </c>
    </row>
    <row r="7" spans="1:21" s="15" customFormat="1" x14ac:dyDescent="0.25">
      <c r="A7" s="81" t="s">
        <v>3</v>
      </c>
      <c r="B7" s="28">
        <f>C7+D7+E7+F7</f>
        <v>11062</v>
      </c>
      <c r="C7" s="4"/>
      <c r="D7" s="4"/>
      <c r="E7" s="4">
        <v>22</v>
      </c>
      <c r="F7" s="30">
        <v>11040</v>
      </c>
      <c r="G7" s="28">
        <f>H7+I7+J7+K7</f>
        <v>1567</v>
      </c>
      <c r="H7" s="4"/>
      <c r="I7" s="4"/>
      <c r="J7" s="4">
        <v>80</v>
      </c>
      <c r="K7" s="30">
        <v>1487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13505</v>
      </c>
      <c r="R7" s="65"/>
      <c r="S7" s="54"/>
      <c r="T7" s="66"/>
      <c r="U7" s="5">
        <f>Август!Q7-Июль!Q7</f>
        <v>27</v>
      </c>
    </row>
    <row r="8" spans="1:21" s="5" customFormat="1" x14ac:dyDescent="0.25">
      <c r="A8" s="82" t="s">
        <v>4</v>
      </c>
      <c r="B8" s="26">
        <f>B9+B10</f>
        <v>16640</v>
      </c>
      <c r="C8" s="1">
        <f t="shared" ref="C8:P8" si="2">C9+C10</f>
        <v>0</v>
      </c>
      <c r="D8" s="1">
        <f t="shared" si="2"/>
        <v>0</v>
      </c>
      <c r="E8" s="1">
        <f t="shared" si="2"/>
        <v>100</v>
      </c>
      <c r="F8" s="27">
        <f t="shared" si="2"/>
        <v>16540</v>
      </c>
      <c r="G8" s="26">
        <f t="shared" si="2"/>
        <v>2119</v>
      </c>
      <c r="H8" s="1">
        <f t="shared" si="2"/>
        <v>0</v>
      </c>
      <c r="I8" s="1">
        <f t="shared" si="2"/>
        <v>7</v>
      </c>
      <c r="J8" s="1">
        <f t="shared" si="2"/>
        <v>440</v>
      </c>
      <c r="K8" s="27">
        <f t="shared" si="2"/>
        <v>1672</v>
      </c>
      <c r="L8" s="26">
        <f t="shared" si="2"/>
        <v>691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691</v>
      </c>
      <c r="Q8" s="42">
        <f t="shared" si="1"/>
        <v>19450</v>
      </c>
      <c r="R8" s="64"/>
      <c r="S8" s="57"/>
      <c r="T8" s="74"/>
      <c r="U8" s="5">
        <f>Август!Q8-Июль!Q8</f>
        <v>-61</v>
      </c>
    </row>
    <row r="9" spans="1:21" s="6" customFormat="1" x14ac:dyDescent="0.25">
      <c r="A9" s="81" t="s">
        <v>5</v>
      </c>
      <c r="B9" s="28">
        <f>C9+D9+E9+F9</f>
        <v>10202</v>
      </c>
      <c r="C9" s="17"/>
      <c r="D9" s="17"/>
      <c r="E9" s="17">
        <v>91</v>
      </c>
      <c r="F9" s="29">
        <v>10111</v>
      </c>
      <c r="G9" s="28">
        <f t="shared" ref="G9:G10" si="3">H9+I9+J9+K9</f>
        <v>1073</v>
      </c>
      <c r="H9" s="17"/>
      <c r="I9" s="17">
        <v>7</v>
      </c>
      <c r="J9" s="17">
        <v>330</v>
      </c>
      <c r="K9" s="29">
        <v>736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11389</v>
      </c>
      <c r="R9" s="64"/>
      <c r="S9" s="53"/>
      <c r="T9" s="60"/>
      <c r="U9" s="5">
        <f>Август!Q9-Июль!Q9</f>
        <v>37</v>
      </c>
    </row>
    <row r="10" spans="1:21" s="6" customFormat="1" x14ac:dyDescent="0.25">
      <c r="A10" s="81" t="s">
        <v>6</v>
      </c>
      <c r="B10" s="28">
        <f>C10+D10+E10+F10</f>
        <v>6438</v>
      </c>
      <c r="C10" s="17"/>
      <c r="D10" s="17"/>
      <c r="E10" s="17">
        <v>9</v>
      </c>
      <c r="F10" s="29">
        <v>6429</v>
      </c>
      <c r="G10" s="28">
        <f t="shared" si="3"/>
        <v>1046</v>
      </c>
      <c r="H10" s="17"/>
      <c r="I10" s="17"/>
      <c r="J10" s="17">
        <v>110</v>
      </c>
      <c r="K10" s="29">
        <v>936</v>
      </c>
      <c r="L10" s="28">
        <f t="shared" si="4"/>
        <v>577</v>
      </c>
      <c r="M10" s="17"/>
      <c r="N10" s="17"/>
      <c r="O10" s="17"/>
      <c r="P10" s="29">
        <v>577</v>
      </c>
      <c r="Q10" s="43">
        <f t="shared" si="1"/>
        <v>8061</v>
      </c>
      <c r="R10" s="64"/>
      <c r="S10" s="53"/>
      <c r="T10" s="60"/>
      <c r="U10" s="5">
        <f>Август!Q10-Июль!Q10</f>
        <v>-98</v>
      </c>
    </row>
    <row r="11" spans="1:21" s="5" customFormat="1" x14ac:dyDescent="0.25">
      <c r="A11" s="83" t="s">
        <v>7</v>
      </c>
      <c r="B11" s="26">
        <f t="shared" ref="B11:O11" si="5">B12+B13</f>
        <v>26195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7">
        <f t="shared" si="5"/>
        <v>26188</v>
      </c>
      <c r="G11" s="26">
        <f t="shared" si="5"/>
        <v>2480</v>
      </c>
      <c r="H11" s="1">
        <f t="shared" si="5"/>
        <v>0</v>
      </c>
      <c r="I11" s="1">
        <f t="shared" si="5"/>
        <v>0</v>
      </c>
      <c r="J11" s="1">
        <f t="shared" si="5"/>
        <v>220</v>
      </c>
      <c r="K11" s="27">
        <f t="shared" si="5"/>
        <v>2260</v>
      </c>
      <c r="L11" s="26">
        <f t="shared" si="5"/>
        <v>530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530</v>
      </c>
      <c r="Q11" s="42">
        <f t="shared" si="1"/>
        <v>29205</v>
      </c>
      <c r="R11" s="64"/>
      <c r="S11" s="121"/>
      <c r="T11" s="122"/>
      <c r="U11" s="5">
        <f>Август!Q11-Июль!Q11</f>
        <v>9</v>
      </c>
    </row>
    <row r="12" spans="1:21" s="6" customFormat="1" x14ac:dyDescent="0.25">
      <c r="A12" s="84" t="s">
        <v>8</v>
      </c>
      <c r="B12" s="28">
        <f>C12+D12+E12+F12</f>
        <v>14098</v>
      </c>
      <c r="C12" s="17"/>
      <c r="D12" s="17"/>
      <c r="E12" s="17">
        <v>6</v>
      </c>
      <c r="F12" s="29">
        <v>14092</v>
      </c>
      <c r="G12" s="28">
        <f t="shared" ref="G12:G14" si="6">H12+I12+J12+K12</f>
        <v>1354</v>
      </c>
      <c r="H12" s="17"/>
      <c r="I12" s="17"/>
      <c r="J12" s="17">
        <v>99</v>
      </c>
      <c r="K12" s="29">
        <v>1255</v>
      </c>
      <c r="L12" s="28">
        <f t="shared" ref="L12:L14" si="7">M12+N12+O12+P12</f>
        <v>255</v>
      </c>
      <c r="M12" s="17"/>
      <c r="N12" s="17"/>
      <c r="O12" s="17"/>
      <c r="P12" s="29">
        <v>255</v>
      </c>
      <c r="Q12" s="43">
        <f t="shared" si="1"/>
        <v>15707</v>
      </c>
      <c r="R12" s="64"/>
      <c r="S12" s="54"/>
      <c r="T12" s="66"/>
      <c r="U12" s="5">
        <f>Август!Q12-Июль!Q12</f>
        <v>14</v>
      </c>
    </row>
    <row r="13" spans="1:21" s="6" customFormat="1" x14ac:dyDescent="0.25">
      <c r="A13" s="84" t="s">
        <v>9</v>
      </c>
      <c r="B13" s="28">
        <f>C13+D13+E13+F13</f>
        <v>12097</v>
      </c>
      <c r="C13" s="17"/>
      <c r="D13" s="17"/>
      <c r="E13" s="17">
        <v>1</v>
      </c>
      <c r="F13" s="29">
        <v>12096</v>
      </c>
      <c r="G13" s="28">
        <f t="shared" si="6"/>
        <v>1126</v>
      </c>
      <c r="H13" s="17"/>
      <c r="I13" s="17"/>
      <c r="J13" s="17">
        <v>121</v>
      </c>
      <c r="K13" s="29">
        <v>1005</v>
      </c>
      <c r="L13" s="28">
        <f t="shared" si="7"/>
        <v>275</v>
      </c>
      <c r="M13" s="17"/>
      <c r="N13" s="17"/>
      <c r="O13" s="17"/>
      <c r="P13" s="29">
        <v>275</v>
      </c>
      <c r="Q13" s="43">
        <f t="shared" si="1"/>
        <v>13498</v>
      </c>
      <c r="R13" s="64"/>
      <c r="S13" s="54"/>
      <c r="T13" s="66"/>
      <c r="U13" s="5">
        <f>Август!Q13-Июль!Q13</f>
        <v>-5</v>
      </c>
    </row>
    <row r="14" spans="1:21" s="16" customFormat="1" x14ac:dyDescent="0.25">
      <c r="A14" s="83" t="s">
        <v>10</v>
      </c>
      <c r="B14" s="31">
        <f>C14+D14+E14+F14</f>
        <v>10349</v>
      </c>
      <c r="C14" s="3"/>
      <c r="D14" s="3"/>
      <c r="E14" s="3">
        <v>6</v>
      </c>
      <c r="F14" s="32">
        <v>10343</v>
      </c>
      <c r="G14" s="31">
        <f t="shared" si="6"/>
        <v>1922</v>
      </c>
      <c r="H14" s="3"/>
      <c r="I14" s="3">
        <v>7</v>
      </c>
      <c r="J14" s="3">
        <v>235</v>
      </c>
      <c r="K14" s="32">
        <v>1680</v>
      </c>
      <c r="L14" s="31">
        <f t="shared" si="7"/>
        <v>580</v>
      </c>
      <c r="M14" s="3"/>
      <c r="N14" s="3"/>
      <c r="O14" s="3"/>
      <c r="P14" s="32">
        <v>580</v>
      </c>
      <c r="Q14" s="44">
        <f t="shared" si="1"/>
        <v>12851</v>
      </c>
      <c r="R14" s="67"/>
      <c r="S14" s="58"/>
      <c r="T14" s="122"/>
      <c r="U14" s="5">
        <f>Август!Q14-Июль!Q14</f>
        <v>-88</v>
      </c>
    </row>
    <row r="15" spans="1:21" s="5" customFormat="1" x14ac:dyDescent="0.25">
      <c r="A15" s="82" t="s">
        <v>11</v>
      </c>
      <c r="B15" s="26">
        <f t="shared" ref="B15:P15" si="8">B16+B17</f>
        <v>15852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7">
        <f t="shared" si="8"/>
        <v>15847</v>
      </c>
      <c r="G15" s="26">
        <f t="shared" si="8"/>
        <v>2023</v>
      </c>
      <c r="H15" s="1">
        <f t="shared" si="8"/>
        <v>0</v>
      </c>
      <c r="I15" s="1">
        <f t="shared" si="8"/>
        <v>0</v>
      </c>
      <c r="J15" s="1">
        <f t="shared" si="8"/>
        <v>234</v>
      </c>
      <c r="K15" s="27">
        <f t="shared" si="8"/>
        <v>1789</v>
      </c>
      <c r="L15" s="26">
        <f t="shared" si="8"/>
        <v>660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7">
        <f t="shared" si="8"/>
        <v>656</v>
      </c>
      <c r="Q15" s="42">
        <f t="shared" si="1"/>
        <v>18535</v>
      </c>
      <c r="R15" s="64"/>
      <c r="S15" s="121"/>
      <c r="T15" s="122"/>
      <c r="U15" s="5">
        <f>Август!Q15-Июль!Q15</f>
        <v>42</v>
      </c>
    </row>
    <row r="16" spans="1:21" s="6" customFormat="1" x14ac:dyDescent="0.25">
      <c r="A16" s="81" t="s">
        <v>12</v>
      </c>
      <c r="B16" s="28">
        <f>C16+D16+E16+F16</f>
        <v>2934</v>
      </c>
      <c r="C16" s="17"/>
      <c r="D16" s="17"/>
      <c r="E16" s="17">
        <v>5</v>
      </c>
      <c r="F16" s="29">
        <v>2929</v>
      </c>
      <c r="G16" s="28">
        <f t="shared" ref="G16:G20" si="9">H16+I16+J16+K16</f>
        <v>780</v>
      </c>
      <c r="H16" s="17"/>
      <c r="I16" s="17"/>
      <c r="J16" s="17">
        <v>129</v>
      </c>
      <c r="K16" s="29">
        <v>651</v>
      </c>
      <c r="L16" s="28">
        <f t="shared" ref="L16:L20" si="10">M16+N16+O16+P16</f>
        <v>351</v>
      </c>
      <c r="M16" s="17"/>
      <c r="N16" s="17"/>
      <c r="O16" s="17">
        <v>4</v>
      </c>
      <c r="P16" s="29">
        <v>347</v>
      </c>
      <c r="Q16" s="43">
        <f t="shared" si="1"/>
        <v>4065</v>
      </c>
      <c r="R16" s="64"/>
      <c r="S16" s="54"/>
      <c r="T16" s="66"/>
      <c r="U16" s="5">
        <f>Август!Q16-Июль!Q16</f>
        <v>27</v>
      </c>
    </row>
    <row r="17" spans="1:21" s="6" customFormat="1" x14ac:dyDescent="0.25">
      <c r="A17" s="84" t="s">
        <v>13</v>
      </c>
      <c r="B17" s="28">
        <f>C17+D17+E17+F17</f>
        <v>12918</v>
      </c>
      <c r="C17" s="17"/>
      <c r="D17" s="17"/>
      <c r="E17" s="17"/>
      <c r="F17" s="29">
        <v>12918</v>
      </c>
      <c r="G17" s="28">
        <f t="shared" si="9"/>
        <v>1243</v>
      </c>
      <c r="H17" s="17"/>
      <c r="I17" s="17"/>
      <c r="J17" s="17">
        <v>105</v>
      </c>
      <c r="K17" s="29">
        <v>1138</v>
      </c>
      <c r="L17" s="28">
        <f t="shared" si="10"/>
        <v>309</v>
      </c>
      <c r="M17" s="17"/>
      <c r="N17" s="17"/>
      <c r="O17" s="17"/>
      <c r="P17" s="29">
        <v>309</v>
      </c>
      <c r="Q17" s="43">
        <f t="shared" si="1"/>
        <v>14470</v>
      </c>
      <c r="R17" s="64"/>
      <c r="S17" s="54"/>
      <c r="T17" s="66"/>
      <c r="U17" s="5">
        <f>Август!Q17-Июль!Q17</f>
        <v>15</v>
      </c>
    </row>
    <row r="18" spans="1:21" s="7" customFormat="1" x14ac:dyDescent="0.25">
      <c r="A18" s="83" t="s">
        <v>14</v>
      </c>
      <c r="B18" s="31">
        <f t="shared" ref="B18:B22" si="11">C18+D18+E18+F18</f>
        <v>17865</v>
      </c>
      <c r="C18" s="1"/>
      <c r="D18" s="1"/>
      <c r="E18" s="1">
        <v>2</v>
      </c>
      <c r="F18" s="27">
        <v>17863</v>
      </c>
      <c r="G18" s="31">
        <f t="shared" si="9"/>
        <v>2070</v>
      </c>
      <c r="H18" s="1">
        <v>1</v>
      </c>
      <c r="I18" s="1">
        <v>2</v>
      </c>
      <c r="J18" s="1">
        <v>145</v>
      </c>
      <c r="K18" s="27">
        <v>1922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20080</v>
      </c>
      <c r="R18" s="64"/>
      <c r="S18" s="58"/>
      <c r="T18" s="122"/>
      <c r="U18" s="5">
        <f>Август!Q18-Июль!Q18</f>
        <v>-3</v>
      </c>
    </row>
    <row r="19" spans="1:21" s="16" customFormat="1" x14ac:dyDescent="0.25">
      <c r="A19" s="83" t="s">
        <v>15</v>
      </c>
      <c r="B19" s="31">
        <f t="shared" si="11"/>
        <v>14522</v>
      </c>
      <c r="C19" s="3"/>
      <c r="D19" s="3"/>
      <c r="E19" s="3">
        <v>6</v>
      </c>
      <c r="F19" s="32">
        <v>14516</v>
      </c>
      <c r="G19" s="31">
        <f t="shared" si="9"/>
        <v>1471</v>
      </c>
      <c r="H19" s="3"/>
      <c r="I19" s="3">
        <v>1</v>
      </c>
      <c r="J19" s="3">
        <v>27</v>
      </c>
      <c r="K19" s="32">
        <v>1443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16735</v>
      </c>
      <c r="R19" s="67"/>
      <c r="S19" s="58"/>
      <c r="T19" s="122"/>
      <c r="U19" s="5">
        <f>Август!Q19-Июль!Q19</f>
        <v>28</v>
      </c>
    </row>
    <row r="20" spans="1:21" s="7" customFormat="1" x14ac:dyDescent="0.25">
      <c r="A20" s="82" t="s">
        <v>16</v>
      </c>
      <c r="B20" s="31">
        <f t="shared" si="11"/>
        <v>13063</v>
      </c>
      <c r="C20" s="3"/>
      <c r="D20" s="3"/>
      <c r="E20" s="3">
        <v>2</v>
      </c>
      <c r="F20" s="32">
        <v>13061</v>
      </c>
      <c r="G20" s="31">
        <f t="shared" si="9"/>
        <v>1168</v>
      </c>
      <c r="H20" s="1"/>
      <c r="I20" s="1"/>
      <c r="J20" s="1">
        <v>123</v>
      </c>
      <c r="K20" s="27">
        <v>1045</v>
      </c>
      <c r="L20" s="31">
        <f t="shared" si="10"/>
        <v>267</v>
      </c>
      <c r="M20" s="1"/>
      <c r="N20" s="1"/>
      <c r="O20" s="1"/>
      <c r="P20" s="27">
        <v>267</v>
      </c>
      <c r="Q20" s="44">
        <f t="shared" si="1"/>
        <v>14498</v>
      </c>
      <c r="R20" s="70"/>
      <c r="S20" s="58"/>
      <c r="T20" s="122"/>
      <c r="U20" s="5">
        <f>Август!Q20-Июль!Q20</f>
        <v>12</v>
      </c>
    </row>
    <row r="21" spans="1:21" s="7" customFormat="1" x14ac:dyDescent="0.25">
      <c r="A21" s="82" t="s">
        <v>17</v>
      </c>
      <c r="B21" s="31">
        <f t="shared" si="11"/>
        <v>4735</v>
      </c>
      <c r="C21" s="1"/>
      <c r="D21" s="1"/>
      <c r="E21" s="1"/>
      <c r="F21" s="27">
        <v>4735</v>
      </c>
      <c r="G21" s="31">
        <f>H21+I21+J21+K21</f>
        <v>604</v>
      </c>
      <c r="H21" s="1"/>
      <c r="I21" s="1"/>
      <c r="J21" s="1">
        <v>19</v>
      </c>
      <c r="K21" s="27">
        <v>585</v>
      </c>
      <c r="L21" s="31">
        <f>M21+N21+O21+P21</f>
        <v>259</v>
      </c>
      <c r="M21" s="1"/>
      <c r="N21" s="1"/>
      <c r="O21" s="1"/>
      <c r="P21" s="27">
        <v>259</v>
      </c>
      <c r="Q21" s="44">
        <f t="shared" si="1"/>
        <v>5598</v>
      </c>
      <c r="R21" s="70"/>
      <c r="S21" s="58"/>
      <c r="T21" s="122"/>
      <c r="U21" s="5">
        <f>Август!Q21-Июль!Q21</f>
        <v>5</v>
      </c>
    </row>
    <row r="22" spans="1:21" s="7" customFormat="1" x14ac:dyDescent="0.25">
      <c r="A22" s="82" t="s">
        <v>18</v>
      </c>
      <c r="B22" s="31">
        <f t="shared" si="11"/>
        <v>1418</v>
      </c>
      <c r="C22" s="1"/>
      <c r="D22" s="1"/>
      <c r="E22" s="1"/>
      <c r="F22" s="27">
        <v>1418</v>
      </c>
      <c r="G22" s="31">
        <f t="shared" ref="G22" si="12">H22+I22+J22+K22</f>
        <v>249</v>
      </c>
      <c r="H22" s="1"/>
      <c r="I22" s="1"/>
      <c r="J22" s="1">
        <v>7</v>
      </c>
      <c r="K22" s="27">
        <v>242</v>
      </c>
      <c r="L22" s="31">
        <f t="shared" ref="L22" si="13">M22+N22+O22+P22</f>
        <v>89</v>
      </c>
      <c r="M22" s="1"/>
      <c r="N22" s="1"/>
      <c r="O22" s="1"/>
      <c r="P22" s="27">
        <v>89</v>
      </c>
      <c r="Q22" s="44">
        <f t="shared" si="1"/>
        <v>1756</v>
      </c>
      <c r="R22" s="70"/>
      <c r="S22" s="58"/>
      <c r="T22" s="122"/>
      <c r="U22" s="5">
        <f>Август!Q22-Июль!Q22</f>
        <v>-4</v>
      </c>
    </row>
    <row r="23" spans="1:21" ht="16.5" thickBot="1" x14ac:dyDescent="0.3">
      <c r="A23" s="85" t="s">
        <v>24</v>
      </c>
      <c r="B23" s="33">
        <f>B5+B8+B11+B14+B15+B18+B19+B20+B21+B22</f>
        <v>140174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163</v>
      </c>
      <c r="F23" s="35">
        <f t="shared" si="14"/>
        <v>140011</v>
      </c>
      <c r="G23" s="33">
        <f t="shared" si="14"/>
        <v>19555</v>
      </c>
      <c r="H23" s="34">
        <f t="shared" si="14"/>
        <v>1</v>
      </c>
      <c r="I23" s="34">
        <f t="shared" si="14"/>
        <v>30</v>
      </c>
      <c r="J23" s="34">
        <f t="shared" si="14"/>
        <v>1762</v>
      </c>
      <c r="K23" s="35">
        <f t="shared" si="14"/>
        <v>17762</v>
      </c>
      <c r="L23" s="33">
        <f t="shared" si="14"/>
        <v>7239</v>
      </c>
      <c r="M23" s="34">
        <f t="shared" si="14"/>
        <v>0</v>
      </c>
      <c r="N23" s="34">
        <f t="shared" si="14"/>
        <v>0</v>
      </c>
      <c r="O23" s="34">
        <f t="shared" si="14"/>
        <v>4</v>
      </c>
      <c r="P23" s="35">
        <f>P5+P8+P11+P14+P15+P18+P19+P20+P21+P22</f>
        <v>7235</v>
      </c>
      <c r="Q23" s="45">
        <f>G23+B23+L23</f>
        <v>166968</v>
      </c>
      <c r="R23" s="71"/>
      <c r="S23" s="75"/>
      <c r="T23" s="76"/>
      <c r="U23" s="5">
        <f>Август!Q23-Июль!Q23</f>
        <v>14</v>
      </c>
    </row>
    <row r="24" spans="1:21" x14ac:dyDescent="0.25">
      <c r="B24"/>
      <c r="Q24" s="52">
        <f>Q23-K23-J23-I23-H23-F23-E23-D23-C23-M23-N23-O23-P23</f>
        <v>0</v>
      </c>
      <c r="S24" s="22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59" priority="15" operator="equal">
      <formula>0</formula>
    </cfRule>
  </conditionalFormatting>
  <conditionalFormatting sqref="Q5:Q12 Q19:Q21 Q23 Q14:Q17">
    <cfRule type="cellIs" dxfId="58" priority="14" operator="equal">
      <formula>0</formula>
    </cfRule>
  </conditionalFormatting>
  <conditionalFormatting sqref="L5:L12 L19:L21 L23 L14:L17">
    <cfRule type="cellIs" dxfId="57" priority="13" operator="equal">
      <formula>0</formula>
    </cfRule>
  </conditionalFormatting>
  <conditionalFormatting sqref="B18 G18">
    <cfRule type="cellIs" dxfId="56" priority="12" operator="equal">
      <formula>0</formula>
    </cfRule>
  </conditionalFormatting>
  <conditionalFormatting sqref="Q18">
    <cfRule type="cellIs" dxfId="55" priority="11" operator="equal">
      <formula>0</formula>
    </cfRule>
  </conditionalFormatting>
  <conditionalFormatting sqref="L18">
    <cfRule type="cellIs" dxfId="54" priority="10" operator="equal">
      <formula>0</formula>
    </cfRule>
  </conditionalFormatting>
  <conditionalFormatting sqref="B22 G22">
    <cfRule type="cellIs" dxfId="53" priority="9" operator="equal">
      <formula>0</formula>
    </cfRule>
  </conditionalFormatting>
  <conditionalFormatting sqref="Q22">
    <cfRule type="cellIs" dxfId="52" priority="8" operator="equal">
      <formula>0</formula>
    </cfRule>
  </conditionalFormatting>
  <conditionalFormatting sqref="L22">
    <cfRule type="cellIs" dxfId="51" priority="7" operator="equal">
      <formula>0</formula>
    </cfRule>
  </conditionalFormatting>
  <conditionalFormatting sqref="B13 G13">
    <cfRule type="cellIs" dxfId="50" priority="6" operator="equal">
      <formula>0</formula>
    </cfRule>
  </conditionalFormatting>
  <conditionalFormatting sqref="Q13">
    <cfRule type="cellIs" dxfId="49" priority="5" operator="equal">
      <formula>0</formula>
    </cfRule>
  </conditionalFormatting>
  <conditionalFormatting sqref="L13">
    <cfRule type="cellIs" dxfId="48" priority="4" operator="equal">
      <formula>0</formula>
    </cfRule>
  </conditionalFormatting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 по году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2022-01-14T02:40:41Z</dcterms:modified>
</cp:coreProperties>
</file>